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15" windowWidth="12720" windowHeight="12405"/>
  </bookViews>
  <sheets>
    <sheet name="Drift 2015" sheetId="8" r:id="rId1"/>
    <sheet name="Skadedyrsbekæmpelse" sheetId="3" r:id="rId2"/>
    <sheet name="Skorstensfejning" sheetId="5" r:id="rId3"/>
    <sheet name="Drift 2014" sheetId="6" r:id="rId4"/>
    <sheet name="Byggesagsgebyrer 2014" sheetId="7" r:id="rId5"/>
  </sheets>
  <definedNames>
    <definedName name="_xlnm.Print_Area" localSheetId="3">'Drift 2014'!$A$13:$G$43</definedName>
    <definedName name="_xlnm.Print_Area" localSheetId="0">'Drift 2015'!$A$1:$F$45</definedName>
    <definedName name="_xlnm.Print_Area" localSheetId="1">Skadedyrsbekæmpelse!$A$1:$H$13</definedName>
    <definedName name="_xlnm.Print_Area" localSheetId="2">Skorstensfejning!$A$1:$L$30</definedName>
  </definedNames>
  <calcPr calcId="145621" calcMode="manual" calcOnSave="0"/>
</workbook>
</file>

<file path=xl/calcChain.xml><?xml version="1.0" encoding="utf-8"?>
<calcChain xmlns="http://schemas.openxmlformats.org/spreadsheetml/2006/main">
  <c r="C44" i="8" l="1"/>
  <c r="E42" i="8"/>
  <c r="E38" i="8"/>
  <c r="E37" i="8"/>
  <c r="E36" i="8"/>
  <c r="E35" i="8"/>
  <c r="E34" i="8"/>
  <c r="E30" i="8"/>
  <c r="E29" i="8"/>
  <c r="E28" i="8"/>
  <c r="E27" i="8"/>
  <c r="E23" i="8"/>
  <c r="E22" i="8"/>
  <c r="E43" i="8"/>
  <c r="E39" i="8"/>
  <c r="E31" i="8"/>
  <c r="E24" i="8"/>
  <c r="E19" i="8"/>
  <c r="E18" i="8"/>
  <c r="E17" i="8"/>
  <c r="E16" i="8"/>
  <c r="E9" i="8"/>
  <c r="E8" i="8"/>
  <c r="E7" i="8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L21" i="7" l="1"/>
  <c r="L20" i="7"/>
  <c r="L19" i="7"/>
  <c r="L17" i="7"/>
  <c r="L16" i="7"/>
  <c r="L14" i="7"/>
  <c r="L13" i="7"/>
  <c r="L12" i="7"/>
  <c r="L10" i="7"/>
  <c r="L9" i="7"/>
  <c r="L7" i="7"/>
  <c r="D4" i="3" l="1"/>
  <c r="G41" i="6" l="1"/>
  <c r="G37" i="6"/>
  <c r="G31" i="6"/>
  <c r="G25" i="6"/>
  <c r="G20" i="6"/>
  <c r="G36" i="6"/>
  <c r="G35" i="6"/>
  <c r="G30" i="6"/>
  <c r="G29" i="6"/>
  <c r="G24" i="6"/>
  <c r="G19" i="6"/>
  <c r="G18" i="6"/>
  <c r="G17" i="6"/>
  <c r="G40" i="6"/>
  <c r="G34" i="6"/>
  <c r="G28" i="6"/>
  <c r="G23" i="6"/>
  <c r="G16" i="6"/>
  <c r="G9" i="6"/>
  <c r="G8" i="6"/>
  <c r="G7" i="6"/>
  <c r="D5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J21" i="7"/>
  <c r="J20" i="7"/>
  <c r="J19" i="7"/>
  <c r="J17" i="7"/>
  <c r="J16" i="7"/>
  <c r="J14" i="7"/>
  <c r="J13" i="7"/>
  <c r="J12" i="7"/>
  <c r="J10" i="7"/>
  <c r="J9" i="7"/>
  <c r="J7" i="7"/>
  <c r="E6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E41" i="6"/>
  <c r="E37" i="6"/>
  <c r="E31" i="6"/>
  <c r="E25" i="6"/>
  <c r="E40" i="6"/>
  <c r="E36" i="6"/>
  <c r="E35" i="6"/>
  <c r="E34" i="6"/>
  <c r="E30" i="6"/>
  <c r="E29" i="6"/>
  <c r="E28" i="6"/>
  <c r="E24" i="6"/>
  <c r="E23" i="6"/>
  <c r="E20" i="6"/>
  <c r="E19" i="6"/>
  <c r="E18" i="6"/>
  <c r="D6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7" i="3"/>
  <c r="E8" i="3"/>
  <c r="D8" i="3"/>
  <c r="D9" i="3"/>
  <c r="E12" i="3"/>
  <c r="D10" i="3"/>
  <c r="C11" i="3"/>
  <c r="E11" i="3"/>
</calcChain>
</file>

<file path=xl/comments1.xml><?xml version="1.0" encoding="utf-8"?>
<comments xmlns="http://schemas.openxmlformats.org/spreadsheetml/2006/main">
  <authors>
    <author>Niels Gregersen</author>
  </authors>
  <commentList>
    <comment ref="E10" authorId="0">
      <text>
        <r>
          <rPr>
            <b/>
            <sz val="8"/>
            <color indexed="81"/>
            <rFont val="Tahoma"/>
          </rPr>
          <t>Niels Gregersen:</t>
        </r>
        <r>
          <rPr>
            <sz val="8"/>
            <color indexed="81"/>
            <rFont val="Tahoma"/>
          </rPr>
          <t xml:space="preserve">
Opkræves via ejendomsskattebilletten som en </t>
        </r>
        <r>
          <rPr>
            <sz val="8"/>
            <color indexed="81"/>
            <rFont val="Tahoma"/>
            <family val="2"/>
          </rPr>
          <t>‰</t>
        </r>
        <r>
          <rPr>
            <sz val="8"/>
            <color indexed="81"/>
            <rFont val="Tahoma"/>
          </rPr>
          <t xml:space="preserve"> del deraf, jf. bek. nr. 611 af 23/6 2001, § 16.</t>
        </r>
      </text>
    </comment>
  </commentList>
</comments>
</file>

<file path=xl/sharedStrings.xml><?xml version="1.0" encoding="utf-8"?>
<sst xmlns="http://schemas.openxmlformats.org/spreadsheetml/2006/main" count="145" uniqueCount="125">
  <si>
    <t>Mandtimer (kr./time)</t>
  </si>
  <si>
    <t>Maskintimer - timetakster (kr./time)</t>
  </si>
  <si>
    <t>Pladevibrator</t>
  </si>
  <si>
    <t>Prisreguleringsprocent (løn)</t>
  </si>
  <si>
    <t>Prisreguleringsprocent (priser i alt)</t>
  </si>
  <si>
    <t>Budgetår</t>
  </si>
  <si>
    <t>Ejendomsværdi</t>
  </si>
  <si>
    <t>Promille</t>
  </si>
  <si>
    <t>Anvendt prisreguleringsprocent:</t>
  </si>
  <si>
    <t>Kategorier</t>
  </si>
  <si>
    <t>1. Simple konstruktioner</t>
  </si>
  <si>
    <t>Maskingruppe 1</t>
  </si>
  <si>
    <t>Feje-/sugebil</t>
  </si>
  <si>
    <t>Maskingruppe 2</t>
  </si>
  <si>
    <t>Rendegraver, stor</t>
  </si>
  <si>
    <t>Gummiged</t>
  </si>
  <si>
    <t>Spulevogn</t>
  </si>
  <si>
    <t>Asfaltslæb</t>
  </si>
  <si>
    <t>Asfalttromler</t>
  </si>
  <si>
    <t>Asfaltskærer</t>
  </si>
  <si>
    <t>2.</t>
  </si>
  <si>
    <t>Enfamiliehuse</t>
  </si>
  <si>
    <t>3.</t>
  </si>
  <si>
    <t>4.</t>
  </si>
  <si>
    <t>Andre faste konstruktioner mv.</t>
  </si>
  <si>
    <t>5.</t>
  </si>
  <si>
    <t>Øvrigt erhvervs- og etagebyggeri</t>
  </si>
  <si>
    <t>2011</t>
  </si>
  <si>
    <t>Reguleringsprocent</t>
  </si>
  <si>
    <t>Udgift til rottebekæmpelse opgjort som udgiften i 2010 reguleret med 1,8 %</t>
  </si>
  <si>
    <t>Kontrakt-sum/ Betaling</t>
  </si>
  <si>
    <t>Udgift til rottebe-kæmpelse</t>
  </si>
  <si>
    <t>Afrundet</t>
  </si>
  <si>
    <t>Der anvendes pris- og lønstigningsskøn for "Løn og priser i alt", da der i ydelsen indgår både lønninger og andre udgifter.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</si>
  <si>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</si>
  <si>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</si>
  <si>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</si>
  <si>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</si>
  <si>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</si>
  <si>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</si>
  <si>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</si>
  <si>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</si>
  <si>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</si>
  <si>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</si>
  <si>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</si>
  <si>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</si>
  <si>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</si>
  <si>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</si>
  <si>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</si>
  <si>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</si>
  <si>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</si>
  <si>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</si>
  <si>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</si>
  <si>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</si>
  <si>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</si>
  <si>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Specialarbejdere park og vej</t>
  </si>
  <si>
    <t>Vandløb</t>
  </si>
  <si>
    <t>Værksted</t>
  </si>
  <si>
    <t>Lastbiler</t>
  </si>
  <si>
    <t>Småmaskiner</t>
  </si>
  <si>
    <t>Varebiler</t>
  </si>
  <si>
    <t>Lastvogn, 3.5 - 10 t</t>
  </si>
  <si>
    <t>Lastvogn, 2 akslet (10 - 18 t)</t>
  </si>
  <si>
    <t>Lastvogn, 3 - 4 akslet (18 - 42 t)</t>
  </si>
  <si>
    <t>Minitraktor &lt; 30 hk (0 - 40 hk)</t>
  </si>
  <si>
    <t>Traktor 2WD + 4WD (40 - 100 hk)</t>
  </si>
  <si>
    <t>Traktor 4WD (100 - 150 hk)</t>
  </si>
  <si>
    <t>Traktorer</t>
  </si>
  <si>
    <t>Selvkørende maskiner</t>
  </si>
  <si>
    <t>Græsklipper 3-leddet, cylinder</t>
  </si>
  <si>
    <t>Asfaltromler</t>
  </si>
  <si>
    <t>Redskaber</t>
  </si>
  <si>
    <t>Rabatklipper</t>
  </si>
  <si>
    <t>Rotorklipper, boldbaner</t>
  </si>
  <si>
    <t>Nye kategorier fra og med 2013</t>
  </si>
  <si>
    <t>Alle</t>
  </si>
  <si>
    <t>Nyt enfamilies-/sommerhus</t>
  </si>
  <si>
    <t>Til-/ombygning, nedrivning, min.</t>
  </si>
  <si>
    <t>Industri- og lagerbebyggelse samt jordbrugs-erhvervets avls- og driftsbygninger af begræn-set kompleksitet</t>
  </si>
  <si>
    <r>
      <t>Over 5.000 m</t>
    </r>
    <r>
      <rPr>
        <vertAlign val="superscript"/>
        <sz val="10"/>
        <rFont val="Arial"/>
        <family val="2"/>
      </rPr>
      <t xml:space="preserve">2 </t>
    </r>
  </si>
  <si>
    <r>
      <t>Op til og med 5.000 m</t>
    </r>
    <r>
      <rPr>
        <vertAlign val="superscript"/>
        <sz val="10"/>
        <rFont val="Arial"/>
        <family val="2"/>
      </rPr>
      <t xml:space="preserve">2 </t>
    </r>
  </si>
  <si>
    <t>2013</t>
  </si>
  <si>
    <t>Ny</t>
  </si>
  <si>
    <t>Minimumspris</t>
  </si>
  <si>
    <t>Master og vindmøller</t>
  </si>
  <si>
    <t>Øvrige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</si>
  <si>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</si>
  <si>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</si>
  <si>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</si>
  <si>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</si>
  <si>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Fremskrivning 13 -&gt; 14 iflg. KL = 1,62 %. For meget fremskrevet 12 -&gt; 13 = 0,59. Nettoregulering = 1,03 %</t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</si>
  <si>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</si>
  <si>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</si>
  <si>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t>Drift.   Mand- og maskintimer 2014 inkl. administrationstillæg</t>
  </si>
  <si>
    <t>Fremskrivning 13 -&gt; 14 iflg. KL = 1,29 %. For meget fremskrevet 12 -&gt; 13 = 0,9 %. Nettoregulering = 0,29 %</t>
  </si>
  <si>
    <t>Fremskrivning 13 -&gt; 14 iflg. KL = 1,3 %. For meget fremskrevet 12 -&gt; 13 = 0,8 %. Nettoregulering = 0,5 %</t>
  </si>
  <si>
    <t>2015</t>
  </si>
  <si>
    <r>
      <t xml:space="preserve">2015 </t>
    </r>
    <r>
      <rPr>
        <b/>
        <sz val="9"/>
        <rFont val="Arial"/>
        <family val="2"/>
      </rPr>
      <t>inkl. tillæg for støvposer</t>
    </r>
  </si>
  <si>
    <t>Gebyrer for skorstensfejning 2011 - 2015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</si>
  <si>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</si>
  <si>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</si>
  <si>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</si>
  <si>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</si>
  <si>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</si>
  <si>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</si>
  <si>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</si>
  <si>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</si>
  <si>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</si>
  <si>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</si>
  <si>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</si>
  <si>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</si>
  <si>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</si>
  <si>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</si>
  <si>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</si>
  <si>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</si>
  <si>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</si>
  <si>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</si>
  <si>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Pristalsregulering (priser i alt)</t>
  </si>
  <si>
    <t>Fremskrivning 2014 -&gt; 2015 jf. KL's løn- og prisfremskrivning</t>
  </si>
  <si>
    <t>Maskingruppe 5</t>
  </si>
  <si>
    <t>Provenuberegning for skadedyrsbekæmpelse 2007 - 2015</t>
  </si>
  <si>
    <t>NY METODE fra 2015</t>
  </si>
  <si>
    <t>Byggesagsgebyrer fra 2010 - 2014</t>
  </si>
  <si>
    <t>Drift.   Mand- og maskintimer 2015</t>
  </si>
  <si>
    <t>Udgift i 2015 er skønnet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</si>
</sst>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color indexed="53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</font>
    <font>
      <b/>
      <sz val="10"/>
      <color indexed="63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indexed="54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lightUp">
        <fgColor theme="0" tint="-0.499984740745262"/>
        <bgColor indexed="2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3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5" fillId="0" borderId="18" xfId="0" applyNumberFormat="1" applyFont="1" applyFill="1" applyBorder="1" applyAlignment="1">
      <alignment horizontal="center" wrapText="1"/>
    </xf>
    <xf numFmtId="165" fontId="5" fillId="0" borderId="18" xfId="1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7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0" fillId="0" borderId="0" xfId="0" quotePrefix="1" applyBorder="1" applyAlignment="1">
      <alignment vertical="top" wrapText="1"/>
    </xf>
    <xf numFmtId="0" fontId="0" fillId="0" borderId="30" xfId="0" applyBorder="1" applyAlignment="1">
      <alignment vertical="top"/>
    </xf>
    <xf numFmtId="0" fontId="4" fillId="2" borderId="17" xfId="0" applyFont="1" applyFill="1" applyBorder="1" applyAlignment="1">
      <alignment horizontal="right"/>
    </xf>
    <xf numFmtId="1" fontId="4" fillId="2" borderId="17" xfId="0" applyNumberFormat="1" applyFont="1" applyFill="1" applyBorder="1" applyAlignment="1" applyProtection="1">
      <protection locked="0"/>
    </xf>
    <xf numFmtId="0" fontId="19" fillId="0" borderId="0" xfId="0" applyFont="1"/>
    <xf numFmtId="0" fontId="20" fillId="0" borderId="0" xfId="0" applyFont="1"/>
    <xf numFmtId="0" fontId="20" fillId="2" borderId="3" xfId="0" applyFont="1" applyFill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/>
    <xf numFmtId="43" fontId="1" fillId="0" borderId="0" xfId="1" applyFont="1"/>
    <xf numFmtId="43" fontId="22" fillId="0" borderId="0" xfId="1" applyFont="1"/>
    <xf numFmtId="3" fontId="4" fillId="3" borderId="6" xfId="0" applyNumberFormat="1" applyFont="1" applyFill="1" applyBorder="1" applyAlignment="1">
      <alignment horizontal="center" wrapText="1"/>
    </xf>
    <xf numFmtId="0" fontId="23" fillId="2" borderId="17" xfId="0" applyFont="1" applyFill="1" applyBorder="1" applyAlignment="1">
      <alignment vertical="top"/>
    </xf>
    <xf numFmtId="0" fontId="23" fillId="2" borderId="27" xfId="0" applyFont="1" applyFill="1" applyBorder="1" applyAlignment="1">
      <alignment vertical="top"/>
    </xf>
    <xf numFmtId="0" fontId="23" fillId="0" borderId="24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165" fontId="23" fillId="0" borderId="18" xfId="1" applyNumberFormat="1" applyFont="1" applyBorder="1" applyAlignment="1">
      <alignment vertical="top"/>
    </xf>
    <xf numFmtId="165" fontId="23" fillId="0" borderId="31" xfId="1" applyNumberFormat="1" applyFont="1" applyBorder="1" applyAlignment="1">
      <alignment vertical="top"/>
    </xf>
    <xf numFmtId="165" fontId="23" fillId="0" borderId="24" xfId="1" applyNumberFormat="1" applyFont="1" applyBorder="1" applyAlignment="1">
      <alignment vertical="top"/>
    </xf>
    <xf numFmtId="165" fontId="23" fillId="0" borderId="10" xfId="1" applyNumberFormat="1" applyFont="1" applyBorder="1" applyAlignment="1">
      <alignment vertical="top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165" fontId="23" fillId="0" borderId="32" xfId="1" applyNumberFormat="1" applyFont="1" applyBorder="1" applyAlignment="1">
      <alignment vertical="top"/>
    </xf>
    <xf numFmtId="165" fontId="23" fillId="0" borderId="16" xfId="1" applyNumberFormat="1" applyFont="1" applyBorder="1" applyAlignment="1">
      <alignment vertical="top"/>
    </xf>
    <xf numFmtId="49" fontId="21" fillId="0" borderId="22" xfId="1" quotePrefix="1" applyNumberFormat="1" applyFont="1" applyBorder="1" applyAlignment="1">
      <alignment horizontal="center"/>
    </xf>
    <xf numFmtId="43" fontId="24" fillId="0" borderId="34" xfId="1" applyFont="1" applyBorder="1" applyAlignment="1">
      <alignment horizontal="center"/>
    </xf>
    <xf numFmtId="43" fontId="24" fillId="0" borderId="16" xfId="1" quotePrefix="1" applyFont="1" applyBorder="1" applyAlignment="1">
      <alignment horizontal="center"/>
    </xf>
    <xf numFmtId="0" fontId="25" fillId="2" borderId="17" xfId="0" applyFont="1" applyFill="1" applyBorder="1" applyAlignment="1">
      <alignment vertical="top"/>
    </xf>
    <xf numFmtId="43" fontId="25" fillId="0" borderId="18" xfId="1" applyFont="1" applyBorder="1"/>
    <xf numFmtId="165" fontId="25" fillId="0" borderId="18" xfId="1" applyNumberFormat="1" applyFont="1" applyBorder="1" applyAlignment="1">
      <alignment vertical="top"/>
    </xf>
    <xf numFmtId="165" fontId="25" fillId="0" borderId="24" xfId="1" applyNumberFormat="1" applyFont="1" applyBorder="1" applyAlignment="1">
      <alignment vertical="top"/>
    </xf>
    <xf numFmtId="43" fontId="25" fillId="0" borderId="18" xfId="1" applyNumberFormat="1" applyFont="1" applyBorder="1" applyAlignment="1">
      <alignment vertical="top"/>
    </xf>
    <xf numFmtId="165" fontId="25" fillId="0" borderId="37" xfId="1" applyNumberFormat="1" applyFont="1" applyBorder="1" applyAlignment="1">
      <alignment vertical="top"/>
    </xf>
    <xf numFmtId="165" fontId="25" fillId="0" borderId="16" xfId="1" applyNumberFormat="1" applyFont="1" applyBorder="1" applyAlignment="1">
      <alignment vertical="top"/>
    </xf>
    <xf numFmtId="10" fontId="25" fillId="0" borderId="0" xfId="0" applyNumberFormat="1" applyFont="1"/>
    <xf numFmtId="0" fontId="25" fillId="0" borderId="0" xfId="0" applyFont="1"/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2" borderId="27" xfId="0" applyFont="1" applyFill="1" applyBorder="1" applyAlignment="1">
      <alignment vertical="top"/>
    </xf>
    <xf numFmtId="0" fontId="25" fillId="2" borderId="36" xfId="0" applyFont="1" applyFill="1" applyBorder="1" applyAlignment="1">
      <alignment vertical="top"/>
    </xf>
    <xf numFmtId="0" fontId="24" fillId="0" borderId="24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8" xfId="0" applyFont="1" applyBorder="1" applyAlignment="1">
      <alignment vertical="top"/>
    </xf>
    <xf numFmtId="165" fontId="25" fillId="0" borderId="31" xfId="1" applyNumberFormat="1" applyFont="1" applyBorder="1" applyAlignment="1">
      <alignment vertical="top"/>
    </xf>
    <xf numFmtId="165" fontId="25" fillId="0" borderId="29" xfId="1" applyNumberFormat="1" applyFont="1" applyBorder="1" applyAlignment="1">
      <alignment vertical="top"/>
    </xf>
    <xf numFmtId="165" fontId="24" fillId="0" borderId="24" xfId="1" applyNumberFormat="1" applyFont="1" applyBorder="1" applyAlignment="1">
      <alignment vertical="top"/>
    </xf>
    <xf numFmtId="165" fontId="25" fillId="0" borderId="10" xfId="1" applyNumberFormat="1" applyFont="1" applyBorder="1" applyAlignment="1">
      <alignment vertical="top"/>
    </xf>
    <xf numFmtId="165" fontId="25" fillId="0" borderId="28" xfId="1" applyNumberFormat="1" applyFont="1" applyBorder="1" applyAlignment="1">
      <alignment vertical="top"/>
    </xf>
    <xf numFmtId="43" fontId="25" fillId="0" borderId="31" xfId="1" applyNumberFormat="1" applyFont="1" applyBorder="1" applyAlignment="1">
      <alignment vertical="top"/>
    </xf>
    <xf numFmtId="43" fontId="25" fillId="0" borderId="29" xfId="1" applyNumberFormat="1" applyFont="1" applyBorder="1" applyAlignment="1">
      <alignment vertical="top"/>
    </xf>
    <xf numFmtId="165" fontId="25" fillId="0" borderId="32" xfId="1" applyNumberFormat="1" applyFont="1" applyBorder="1" applyAlignment="1">
      <alignment vertical="top"/>
    </xf>
    <xf numFmtId="165" fontId="25" fillId="0" borderId="30" xfId="1" applyNumberFormat="1" applyFont="1" applyBorder="1" applyAlignment="1">
      <alignment vertical="top"/>
    </xf>
    <xf numFmtId="165" fontId="25" fillId="0" borderId="4" xfId="1" applyNumberFormat="1" applyFont="1" applyBorder="1" applyAlignment="1">
      <alignment vertical="top"/>
    </xf>
    <xf numFmtId="0" fontId="24" fillId="2" borderId="26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/>
    </xf>
    <xf numFmtId="43" fontId="25" fillId="0" borderId="11" xfId="1" applyNumberFormat="1" applyFont="1" applyBorder="1" applyAlignment="1">
      <alignment vertical="top"/>
    </xf>
    <xf numFmtId="43" fontId="25" fillId="0" borderId="14" xfId="1" applyNumberFormat="1" applyFont="1" applyBorder="1" applyAlignment="1">
      <alignment vertical="top"/>
    </xf>
    <xf numFmtId="0" fontId="24" fillId="2" borderId="11" xfId="0" applyFont="1" applyFill="1" applyBorder="1" applyAlignment="1">
      <alignment horizontal="center" vertical="top"/>
    </xf>
    <xf numFmtId="0" fontId="25" fillId="2" borderId="3" xfId="0" applyFont="1" applyFill="1" applyBorder="1" applyAlignment="1"/>
    <xf numFmtId="0" fontId="25" fillId="0" borderId="0" xfId="0" applyFont="1" applyBorder="1" applyAlignment="1"/>
    <xf numFmtId="1" fontId="25" fillId="0" borderId="18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/>
    <xf numFmtId="0" fontId="25" fillId="0" borderId="0" xfId="0" applyFont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 applyProtection="1">
      <protection locked="0"/>
    </xf>
    <xf numFmtId="1" fontId="25" fillId="0" borderId="16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protection locked="0"/>
    </xf>
    <xf numFmtId="0" fontId="2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3" borderId="18" xfId="0" applyNumberFormat="1" applyFont="1" applyFill="1" applyBorder="1" applyAlignment="1">
      <alignment horizontal="center" wrapText="1"/>
    </xf>
    <xf numFmtId="1" fontId="25" fillId="2" borderId="17" xfId="0" applyNumberFormat="1" applyFont="1" applyFill="1" applyBorder="1" applyAlignment="1" applyProtection="1">
      <protection locked="0"/>
    </xf>
    <xf numFmtId="0" fontId="25" fillId="2" borderId="17" xfId="0" applyFont="1" applyFill="1" applyBorder="1" applyAlignment="1">
      <alignment horizontal="right"/>
    </xf>
    <xf numFmtId="10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3" fontId="3" fillId="0" borderId="0" xfId="0" applyNumberFormat="1" applyFont="1" applyAlignment="1">
      <alignment vertical="top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4" fillId="2" borderId="36" xfId="0" applyFont="1" applyFill="1" applyBorder="1" applyAlignment="1">
      <alignment horizontal="center" vertical="top" wrapText="1"/>
    </xf>
    <xf numFmtId="0" fontId="24" fillId="2" borderId="28" xfId="0" applyFont="1" applyFill="1" applyBorder="1" applyAlignment="1">
      <alignment horizontal="center" vertical="top"/>
    </xf>
    <xf numFmtId="43" fontId="25" fillId="0" borderId="30" xfId="1" applyNumberFormat="1" applyFont="1" applyBorder="1" applyAlignment="1">
      <alignment vertical="top"/>
    </xf>
    <xf numFmtId="0" fontId="24" fillId="2" borderId="29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3" fontId="0" fillId="0" borderId="39" xfId="1" applyNumberFormat="1" applyFont="1" applyBorder="1" applyAlignment="1">
      <alignment vertical="top"/>
    </xf>
    <xf numFmtId="43" fontId="0" fillId="0" borderId="31" xfId="1" applyNumberFormat="1" applyFont="1" applyBorder="1" applyAlignment="1">
      <alignment vertical="top"/>
    </xf>
    <xf numFmtId="43" fontId="0" fillId="0" borderId="40" xfId="1" applyNumberFormat="1" applyFont="1" applyBorder="1" applyAlignment="1">
      <alignment vertical="top"/>
    </xf>
    <xf numFmtId="43" fontId="0" fillId="0" borderId="32" xfId="1" applyNumberFormat="1" applyFont="1" applyBorder="1" applyAlignment="1">
      <alignment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43" fontId="0" fillId="0" borderId="41" xfId="1" applyNumberFormat="1" applyFont="1" applyBorder="1" applyAlignment="1">
      <alignment vertical="top"/>
    </xf>
    <xf numFmtId="43" fontId="0" fillId="0" borderId="33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10" fontId="5" fillId="0" borderId="0" xfId="0" applyNumberFormat="1" applyFont="1"/>
    <xf numFmtId="0" fontId="27" fillId="0" borderId="0" xfId="0" applyFont="1"/>
    <xf numFmtId="10" fontId="27" fillId="0" borderId="0" xfId="0" applyNumberFormat="1" applyFont="1"/>
    <xf numFmtId="0" fontId="27" fillId="0" borderId="0" xfId="0" applyFont="1" applyAlignment="1">
      <alignment horizontal="center"/>
    </xf>
    <xf numFmtId="49" fontId="28" fillId="4" borderId="22" xfId="1" quotePrefix="1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vertical="top"/>
    </xf>
    <xf numFmtId="0" fontId="27" fillId="5" borderId="27" xfId="0" applyFont="1" applyFill="1" applyBorder="1" applyAlignment="1">
      <alignment vertical="top"/>
    </xf>
    <xf numFmtId="0" fontId="27" fillId="4" borderId="24" xfId="0" applyFont="1" applyFill="1" applyBorder="1" applyAlignment="1">
      <alignment vertical="top"/>
    </xf>
    <xf numFmtId="0" fontId="27" fillId="4" borderId="10" xfId="0" applyFont="1" applyFill="1" applyBorder="1" applyAlignment="1">
      <alignment vertical="top"/>
    </xf>
    <xf numFmtId="165" fontId="27" fillId="4" borderId="18" xfId="1" applyNumberFormat="1" applyFont="1" applyFill="1" applyBorder="1" applyAlignment="1">
      <alignment vertical="top"/>
    </xf>
    <xf numFmtId="165" fontId="27" fillId="4" borderId="31" xfId="1" applyNumberFormat="1" applyFont="1" applyFill="1" applyBorder="1" applyAlignment="1">
      <alignment vertical="top"/>
    </xf>
    <xf numFmtId="165" fontId="27" fillId="4" borderId="24" xfId="1" applyNumberFormat="1" applyFont="1" applyFill="1" applyBorder="1" applyAlignment="1">
      <alignment vertical="top"/>
    </xf>
    <xf numFmtId="165" fontId="27" fillId="4" borderId="10" xfId="1" applyNumberFormat="1" applyFont="1" applyFill="1" applyBorder="1" applyAlignment="1">
      <alignment vertical="top"/>
    </xf>
    <xf numFmtId="43" fontId="27" fillId="4" borderId="18" xfId="1" applyNumberFormat="1" applyFont="1" applyFill="1" applyBorder="1" applyAlignment="1">
      <alignment vertical="top"/>
    </xf>
    <xf numFmtId="43" fontId="27" fillId="4" borderId="31" xfId="1" applyNumberFormat="1" applyFont="1" applyFill="1" applyBorder="1" applyAlignment="1">
      <alignment vertical="top"/>
    </xf>
    <xf numFmtId="165" fontId="27" fillId="4" borderId="32" xfId="1" applyNumberFormat="1" applyFont="1" applyFill="1" applyBorder="1" applyAlignment="1">
      <alignment vertical="top"/>
    </xf>
    <xf numFmtId="165" fontId="27" fillId="4" borderId="16" xfId="1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tabSelected="1" workbookViewId="0">
      <selection activeCell="E16" sqref="E16"/>
    </sheetView>
  </sheetViews>
  <sheetFormatPr defaultRowHeight="12.75" x14ac:dyDescent="0.2"/>
  <cols>
    <col min="1" max="1" width="2.7109375" customWidth="1"/>
    <col min="2" max="2" width="2.7109375" style="14" customWidth="1"/>
    <col min="3" max="3" width="39.7109375" customWidth="1"/>
    <col min="5" max="5" width="9.140625" style="9"/>
  </cols>
  <sheetData>
    <row r="1" spans="1:5" ht="15.75" x14ac:dyDescent="0.25">
      <c r="B1" s="5" t="s">
        <v>123</v>
      </c>
    </row>
    <row r="2" spans="1:5" ht="15" x14ac:dyDescent="0.2">
      <c r="B2" s="99"/>
    </row>
    <row r="3" spans="1:5" ht="15.75" x14ac:dyDescent="0.25">
      <c r="B3" s="5"/>
    </row>
    <row r="4" spans="1:5" x14ac:dyDescent="0.2">
      <c r="A4" s="8"/>
      <c r="B4" s="14" t="s">
        <v>3</v>
      </c>
      <c r="C4" s="8"/>
      <c r="D4" s="4"/>
      <c r="E4" s="203">
        <v>1.9300000000000001E-2</v>
      </c>
    </row>
    <row r="5" spans="1:5" ht="13.5" thickBot="1" x14ac:dyDescent="0.25"/>
    <row r="6" spans="1:5" ht="15" x14ac:dyDescent="0.25">
      <c r="A6" s="16"/>
      <c r="B6" s="17" t="s">
        <v>0</v>
      </c>
      <c r="C6" s="18"/>
      <c r="D6" s="97">
        <v>2014</v>
      </c>
      <c r="E6" s="97">
        <v>2015</v>
      </c>
    </row>
    <row r="7" spans="1:5" x14ac:dyDescent="0.2">
      <c r="A7" s="16"/>
      <c r="B7" s="24"/>
      <c r="C7" s="25" t="s">
        <v>101</v>
      </c>
      <c r="D7" s="54">
        <v>299</v>
      </c>
      <c r="E7" s="54">
        <f>+D7*$E$4+D7</f>
        <v>304.77069999999998</v>
      </c>
    </row>
    <row r="8" spans="1:5" x14ac:dyDescent="0.2">
      <c r="A8" s="16"/>
      <c r="B8" s="24"/>
      <c r="C8" s="198" t="s">
        <v>56</v>
      </c>
      <c r="D8" s="54">
        <v>405</v>
      </c>
      <c r="E8" s="54">
        <f>+D8*$E$4+D8</f>
        <v>412.81650000000002</v>
      </c>
    </row>
    <row r="9" spans="1:5" ht="13.5" thickBot="1" x14ac:dyDescent="0.25">
      <c r="A9" s="16"/>
      <c r="B9" s="26"/>
      <c r="C9" s="199" t="s">
        <v>57</v>
      </c>
      <c r="D9" s="55">
        <v>356</v>
      </c>
      <c r="E9" s="55">
        <f>+D9*$E$4+D9</f>
        <v>362.87079999999997</v>
      </c>
    </row>
    <row r="10" spans="1:5" x14ac:dyDescent="0.2">
      <c r="A10" s="16"/>
      <c r="B10" s="9"/>
      <c r="C10" s="25" t="s">
        <v>118</v>
      </c>
    </row>
    <row r="11" spans="1:5" x14ac:dyDescent="0.2">
      <c r="A11" s="16"/>
      <c r="B11" s="19"/>
      <c r="C11" s="16"/>
    </row>
    <row r="12" spans="1:5" x14ac:dyDescent="0.2">
      <c r="A12" s="16"/>
      <c r="B12" s="19" t="s">
        <v>117</v>
      </c>
      <c r="C12" s="16"/>
      <c r="D12" s="4"/>
      <c r="E12" s="203">
        <v>1.5900000000000001E-2</v>
      </c>
    </row>
    <row r="13" spans="1:5" x14ac:dyDescent="0.2">
      <c r="A13" s="16"/>
      <c r="B13" s="19"/>
      <c r="C13" s="16"/>
    </row>
    <row r="14" spans="1:5" ht="15.75" thickBot="1" x14ac:dyDescent="0.3">
      <c r="A14" s="16"/>
      <c r="B14" s="21" t="s">
        <v>1</v>
      </c>
      <c r="C14" s="20"/>
      <c r="D14" s="4"/>
      <c r="E14" s="203"/>
    </row>
    <row r="15" spans="1:5" x14ac:dyDescent="0.2">
      <c r="A15" s="16"/>
      <c r="B15" s="23" t="s">
        <v>11</v>
      </c>
      <c r="C15" s="18"/>
      <c r="D15" s="98"/>
      <c r="E15" s="98"/>
    </row>
    <row r="16" spans="1:5" x14ac:dyDescent="0.2">
      <c r="A16" s="16"/>
      <c r="B16" s="24"/>
      <c r="C16" s="20" t="s">
        <v>114</v>
      </c>
      <c r="D16" s="54">
        <v>70</v>
      </c>
      <c r="E16" s="54">
        <f>+D16+D16*$E$12</f>
        <v>71.113</v>
      </c>
    </row>
    <row r="17" spans="1:5" x14ac:dyDescent="0.2">
      <c r="A17" s="16"/>
      <c r="B17" s="24"/>
      <c r="C17" s="7" t="s">
        <v>115</v>
      </c>
      <c r="D17" s="54">
        <v>204</v>
      </c>
      <c r="E17" s="54">
        <f>+D17+D17*$E$12</f>
        <v>207.24359999999999</v>
      </c>
    </row>
    <row r="18" spans="1:5" x14ac:dyDescent="0.2">
      <c r="A18" s="16"/>
      <c r="B18" s="24"/>
      <c r="C18" s="7" t="s">
        <v>116</v>
      </c>
      <c r="D18" s="54">
        <v>306</v>
      </c>
      <c r="E18" s="54">
        <f>+D18+D18*$E$12</f>
        <v>310.86540000000002</v>
      </c>
    </row>
    <row r="19" spans="1:5" ht="13.5" thickBot="1" x14ac:dyDescent="0.25">
      <c r="A19" s="16"/>
      <c r="B19" s="26"/>
      <c r="C19" s="12" t="s">
        <v>12</v>
      </c>
      <c r="D19" s="55">
        <v>292</v>
      </c>
      <c r="E19" s="55">
        <f>+D19+D19*$E$12</f>
        <v>296.64280000000002</v>
      </c>
    </row>
    <row r="20" spans="1:5" ht="13.5" thickBot="1" x14ac:dyDescent="0.25">
      <c r="A20" s="16"/>
      <c r="B20" s="22"/>
      <c r="C20" s="7"/>
      <c r="D20" s="27"/>
      <c r="E20" s="27"/>
    </row>
    <row r="21" spans="1:5" x14ac:dyDescent="0.2">
      <c r="A21" s="16"/>
      <c r="B21" s="23" t="s">
        <v>13</v>
      </c>
      <c r="C21" s="28"/>
      <c r="D21" s="98"/>
      <c r="E21" s="98"/>
    </row>
    <row r="22" spans="1:5" x14ac:dyDescent="0.2">
      <c r="A22" s="16"/>
      <c r="B22" s="24"/>
      <c r="C22" s="7" t="s">
        <v>111</v>
      </c>
      <c r="D22" s="54">
        <v>264</v>
      </c>
      <c r="E22" s="54">
        <f>+D22+D22*$E$12</f>
        <v>268.19760000000002</v>
      </c>
    </row>
    <row r="23" spans="1:5" x14ac:dyDescent="0.2">
      <c r="A23" s="16"/>
      <c r="B23" s="24"/>
      <c r="C23" s="7" t="s">
        <v>112</v>
      </c>
      <c r="D23" s="54">
        <v>180</v>
      </c>
      <c r="E23" s="54">
        <f>+D23+D23*$E$12</f>
        <v>182.86199999999999</v>
      </c>
    </row>
    <row r="24" spans="1:5" ht="13.5" thickBot="1" x14ac:dyDescent="0.25">
      <c r="A24" s="16"/>
      <c r="B24" s="26"/>
      <c r="C24" s="15" t="s">
        <v>113</v>
      </c>
      <c r="D24" s="55">
        <v>223</v>
      </c>
      <c r="E24" s="55">
        <f>+D24+D24*$E$12</f>
        <v>226.54570000000001</v>
      </c>
    </row>
    <row r="25" spans="1:5" ht="13.5" thickBot="1" x14ac:dyDescent="0.25">
      <c r="A25" s="16"/>
      <c r="B25" s="22"/>
      <c r="C25" s="20"/>
      <c r="D25" s="27"/>
      <c r="E25" s="27"/>
    </row>
    <row r="26" spans="1:5" x14ac:dyDescent="0.2">
      <c r="A26" s="16"/>
      <c r="B26" s="23" t="s">
        <v>102</v>
      </c>
      <c r="C26" s="18"/>
      <c r="D26" s="98"/>
      <c r="E26" s="98"/>
    </row>
    <row r="27" spans="1:5" x14ac:dyDescent="0.2">
      <c r="A27" s="16"/>
      <c r="B27" s="24"/>
      <c r="C27" s="13" t="s">
        <v>108</v>
      </c>
      <c r="D27" s="54">
        <v>98</v>
      </c>
      <c r="E27" s="54">
        <f t="shared" ref="E27:E30" si="0">+D27+D27*$E$12</f>
        <v>99.558199999999999</v>
      </c>
    </row>
    <row r="28" spans="1:5" x14ac:dyDescent="0.2">
      <c r="A28" s="16"/>
      <c r="B28" s="24"/>
      <c r="C28" s="13" t="s">
        <v>15</v>
      </c>
      <c r="D28" s="54">
        <v>355</v>
      </c>
      <c r="E28" s="54">
        <f t="shared" si="0"/>
        <v>360.64449999999999</v>
      </c>
    </row>
    <row r="29" spans="1:5" x14ac:dyDescent="0.2">
      <c r="A29" s="16"/>
      <c r="B29" s="24"/>
      <c r="C29" s="13" t="s">
        <v>109</v>
      </c>
      <c r="D29" s="54">
        <v>264</v>
      </c>
      <c r="E29" s="54">
        <f t="shared" si="0"/>
        <v>268.19760000000002</v>
      </c>
    </row>
    <row r="30" spans="1:5" x14ac:dyDescent="0.2">
      <c r="A30" s="16"/>
      <c r="B30" s="24"/>
      <c r="C30" s="13" t="s">
        <v>110</v>
      </c>
      <c r="D30" s="54">
        <v>226</v>
      </c>
      <c r="E30" s="54">
        <f t="shared" si="0"/>
        <v>229.5934</v>
      </c>
    </row>
    <row r="31" spans="1:5" ht="13.5" thickBot="1" x14ac:dyDescent="0.25">
      <c r="A31" s="16"/>
      <c r="B31" s="26"/>
      <c r="C31" s="15" t="s">
        <v>18</v>
      </c>
      <c r="D31" s="55">
        <v>232</v>
      </c>
      <c r="E31" s="55">
        <f>+D31+D31*$E$12</f>
        <v>235.68879999999999</v>
      </c>
    </row>
    <row r="32" spans="1:5" ht="13.5" thickBot="1" x14ac:dyDescent="0.25">
      <c r="A32" s="16"/>
      <c r="B32" s="22"/>
      <c r="C32" s="20"/>
      <c r="D32" s="25"/>
      <c r="E32" s="25"/>
    </row>
    <row r="33" spans="1:5" x14ac:dyDescent="0.2">
      <c r="A33" s="16"/>
      <c r="B33" s="23" t="s">
        <v>103</v>
      </c>
      <c r="C33" s="18"/>
      <c r="D33" s="98"/>
      <c r="E33" s="98"/>
    </row>
    <row r="34" spans="1:5" ht="15" x14ac:dyDescent="0.25">
      <c r="A34" s="16"/>
      <c r="B34" s="29"/>
      <c r="C34" s="200" t="s">
        <v>16</v>
      </c>
      <c r="D34" s="54">
        <v>281</v>
      </c>
      <c r="E34" s="54">
        <f t="shared" ref="E34:E38" si="1">+D34+D34*$E$12</f>
        <v>285.46789999999999</v>
      </c>
    </row>
    <row r="35" spans="1:5" ht="15" x14ac:dyDescent="0.25">
      <c r="A35" s="16"/>
      <c r="B35" s="29"/>
      <c r="C35" s="13" t="s">
        <v>105</v>
      </c>
      <c r="D35" s="54">
        <v>72</v>
      </c>
      <c r="E35" s="54">
        <f t="shared" si="1"/>
        <v>73.144800000000004</v>
      </c>
    </row>
    <row r="36" spans="1:5" ht="15" x14ac:dyDescent="0.25">
      <c r="A36" s="16"/>
      <c r="B36" s="29"/>
      <c r="C36" s="13" t="s">
        <v>17</v>
      </c>
      <c r="D36" s="54">
        <v>68</v>
      </c>
      <c r="E36" s="54">
        <f t="shared" si="1"/>
        <v>69.081199999999995</v>
      </c>
    </row>
    <row r="37" spans="1:5" x14ac:dyDescent="0.2">
      <c r="A37" s="16"/>
      <c r="B37" s="24"/>
      <c r="C37" s="13" t="s">
        <v>106</v>
      </c>
      <c r="D37" s="54">
        <v>61</v>
      </c>
      <c r="E37" s="54">
        <f t="shared" si="1"/>
        <v>61.969900000000003</v>
      </c>
    </row>
    <row r="38" spans="1:5" x14ac:dyDescent="0.2">
      <c r="A38" s="16"/>
      <c r="B38" s="24"/>
      <c r="C38" s="13" t="s">
        <v>72</v>
      </c>
      <c r="D38" s="54">
        <v>92</v>
      </c>
      <c r="E38" s="54">
        <f t="shared" si="1"/>
        <v>93.462800000000001</v>
      </c>
    </row>
    <row r="39" spans="1:5" ht="13.5" thickBot="1" x14ac:dyDescent="0.25">
      <c r="A39" s="16"/>
      <c r="B39" s="26"/>
      <c r="C39" s="15" t="s">
        <v>107</v>
      </c>
      <c r="D39" s="55">
        <v>77</v>
      </c>
      <c r="E39" s="55">
        <f>+D39+D39*$E$12</f>
        <v>78.224299999999999</v>
      </c>
    </row>
    <row r="40" spans="1:5" ht="13.5" thickBot="1" x14ac:dyDescent="0.25">
      <c r="A40" s="16"/>
      <c r="B40" s="22"/>
      <c r="C40" s="20"/>
      <c r="D40" s="27"/>
      <c r="E40" s="27"/>
    </row>
    <row r="41" spans="1:5" x14ac:dyDescent="0.2">
      <c r="A41" s="16"/>
      <c r="B41" s="23" t="s">
        <v>119</v>
      </c>
      <c r="C41" s="18"/>
      <c r="D41" s="98"/>
      <c r="E41" s="98"/>
    </row>
    <row r="42" spans="1:5" x14ac:dyDescent="0.2">
      <c r="A42" s="16"/>
      <c r="B42" s="24"/>
      <c r="C42" s="200" t="s">
        <v>104</v>
      </c>
      <c r="D42" s="54">
        <v>56</v>
      </c>
      <c r="E42" s="54">
        <f>+D42+D42*$E$12</f>
        <v>56.8904</v>
      </c>
    </row>
    <row r="43" spans="1:5" ht="13.5" thickBot="1" x14ac:dyDescent="0.25">
      <c r="A43" s="16"/>
      <c r="B43" s="26"/>
      <c r="C43" s="201" t="s">
        <v>19</v>
      </c>
      <c r="D43" s="55">
        <v>56</v>
      </c>
      <c r="E43" s="55">
        <f>+D43+D43*$E$12</f>
        <v>56.8904</v>
      </c>
    </row>
    <row r="44" spans="1:5" x14ac:dyDescent="0.2">
      <c r="B44" s="11"/>
      <c r="C44" s="25" t="str">
        <f>+C10</f>
        <v>Fremskrivning 2014 -&gt; 2015 jf. KL's løn- og prisfremskrivning</v>
      </c>
    </row>
    <row r="45" spans="1:5" x14ac:dyDescent="0.2">
      <c r="B45" s="9"/>
      <c r="C45" s="9"/>
      <c r="D45" s="20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2"/>
  <sheetViews>
    <sheetView workbookViewId="0">
      <selection activeCell="E16" sqref="E16"/>
    </sheetView>
  </sheetViews>
  <sheetFormatPr defaultRowHeight="12.75" x14ac:dyDescent="0.2"/>
  <cols>
    <col min="1" max="1" width="2.7109375" customWidth="1"/>
    <col min="3" max="3" width="16.42578125" customWidth="1"/>
    <col min="4" max="4" width="12.28515625" bestFit="1" customWidth="1"/>
    <col min="5" max="6" width="11.7109375" customWidth="1"/>
    <col min="7" max="7" width="1.42578125" customWidth="1"/>
    <col min="8" max="8" width="104.42578125" customWidth="1"/>
  </cols>
  <sheetData>
    <row r="1" spans="1:10" ht="15.75" x14ac:dyDescent="0.25">
      <c r="A1" s="9"/>
      <c r="B1" s="1" t="s">
        <v>120</v>
      </c>
      <c r="F1" s="9"/>
      <c r="G1" s="9"/>
      <c r="H1" s="9"/>
      <c r="I1" s="9"/>
      <c r="J1" s="9"/>
    </row>
    <row r="2" spans="1:10" ht="13.5" thickBot="1" x14ac:dyDescent="0.25">
      <c r="A2" s="9"/>
      <c r="C2" s="3"/>
      <c r="D2" s="4"/>
      <c r="E2" s="2"/>
      <c r="F2" s="9"/>
      <c r="G2" s="9"/>
      <c r="H2" s="9"/>
      <c r="I2" s="9"/>
      <c r="J2" s="9"/>
    </row>
    <row r="3" spans="1:10" ht="39" thickBot="1" x14ac:dyDescent="0.25">
      <c r="A3" s="9"/>
      <c r="B3" s="56" t="s">
        <v>5</v>
      </c>
      <c r="C3" s="57" t="s">
        <v>6</v>
      </c>
      <c r="D3" s="58" t="s">
        <v>7</v>
      </c>
      <c r="E3" s="59" t="s">
        <v>31</v>
      </c>
      <c r="F3" s="60" t="s">
        <v>30</v>
      </c>
      <c r="G3" s="9"/>
      <c r="H3" s="9"/>
      <c r="I3" s="9"/>
      <c r="J3" s="9"/>
    </row>
    <row r="4" spans="1:10" x14ac:dyDescent="0.2">
      <c r="A4" s="9"/>
      <c r="B4" s="180">
        <v>2015</v>
      </c>
      <c r="C4" s="172">
        <v>53296348320</v>
      </c>
      <c r="D4" s="173">
        <f t="shared" ref="D4:D10" si="0">E4/C4*1000</f>
        <v>1.782486098852485E-2</v>
      </c>
      <c r="E4" s="174">
        <v>950000</v>
      </c>
      <c r="F4" s="109"/>
      <c r="G4" s="9"/>
      <c r="H4" s="9" t="s">
        <v>124</v>
      </c>
      <c r="I4" s="9"/>
      <c r="J4" s="9"/>
    </row>
    <row r="5" spans="1:10" x14ac:dyDescent="0.2">
      <c r="A5" s="9"/>
      <c r="B5" s="180" t="s">
        <v>87</v>
      </c>
      <c r="C5" s="172">
        <v>54094357119</v>
      </c>
      <c r="D5" s="173">
        <f t="shared" si="0"/>
        <v>1.4833802317583283E-2</v>
      </c>
      <c r="E5" s="174">
        <v>802425</v>
      </c>
      <c r="F5" s="109"/>
      <c r="G5" s="9"/>
      <c r="H5" s="9" t="s">
        <v>92</v>
      </c>
      <c r="I5" s="9"/>
      <c r="J5" s="9"/>
    </row>
    <row r="6" spans="1:10" x14ac:dyDescent="0.2">
      <c r="A6" s="9"/>
      <c r="B6" s="73">
        <v>2013</v>
      </c>
      <c r="C6" s="63">
        <v>55019958319</v>
      </c>
      <c r="D6" s="61">
        <f t="shared" si="0"/>
        <v>1.2046594513160777E-2</v>
      </c>
      <c r="E6" s="66">
        <f>F7+F7*1.4/100</f>
        <v>662803.12800000003</v>
      </c>
      <c r="F6" s="67">
        <v>679000</v>
      </c>
      <c r="G6" s="9"/>
      <c r="H6" s="9" t="s">
        <v>86</v>
      </c>
      <c r="I6" s="9"/>
      <c r="J6" s="9"/>
    </row>
    <row r="7" spans="1:10" x14ac:dyDescent="0.2">
      <c r="A7" s="9"/>
      <c r="B7" s="73">
        <v>2012</v>
      </c>
      <c r="C7" s="63">
        <v>52909801700</v>
      </c>
      <c r="D7" s="61">
        <f t="shared" si="0"/>
        <v>1.2223255034425881E-2</v>
      </c>
      <c r="E7" s="66">
        <v>646730</v>
      </c>
      <c r="F7" s="67">
        <v>653652</v>
      </c>
      <c r="G7" s="53"/>
      <c r="H7" s="53" t="s">
        <v>36</v>
      </c>
      <c r="I7" s="9"/>
      <c r="J7" s="9"/>
    </row>
    <row r="8" spans="1:10" s="53" customFormat="1" x14ac:dyDescent="0.2">
      <c r="B8" s="73" t="s">
        <v>27</v>
      </c>
      <c r="C8" s="63">
        <v>55273620800</v>
      </c>
      <c r="D8" s="61">
        <f t="shared" si="0"/>
        <v>1.1234653909265884E-2</v>
      </c>
      <c r="E8" s="66">
        <f>+F9+F9*1.8/100</f>
        <v>620980</v>
      </c>
      <c r="F8" s="67">
        <v>628500</v>
      </c>
      <c r="H8" s="53" t="s">
        <v>29</v>
      </c>
    </row>
    <row r="9" spans="1:10" x14ac:dyDescent="0.2">
      <c r="A9" s="9"/>
      <c r="B9" s="181">
        <v>2010</v>
      </c>
      <c r="C9" s="64">
        <v>59619136100</v>
      </c>
      <c r="D9" s="61">
        <f t="shared" si="0"/>
        <v>1.0181294794038453E-2</v>
      </c>
      <c r="E9" s="68">
        <v>607000</v>
      </c>
      <c r="F9" s="69">
        <v>610000</v>
      </c>
      <c r="G9" s="9"/>
      <c r="H9" s="9" t="s">
        <v>34</v>
      </c>
      <c r="I9" s="9"/>
      <c r="J9" s="9"/>
    </row>
    <row r="10" spans="1:10" x14ac:dyDescent="0.2">
      <c r="A10" s="9"/>
      <c r="B10" s="181">
        <v>2009</v>
      </c>
      <c r="C10" s="64">
        <v>51532351916</v>
      </c>
      <c r="D10" s="61">
        <f t="shared" si="0"/>
        <v>1.142748153548102E-2</v>
      </c>
      <c r="E10" s="68">
        <v>588885</v>
      </c>
      <c r="F10" s="69"/>
      <c r="G10" s="9"/>
      <c r="H10" s="9" t="s">
        <v>35</v>
      </c>
      <c r="I10" s="9"/>
      <c r="J10" s="9"/>
    </row>
    <row r="11" spans="1:10" x14ac:dyDescent="0.2">
      <c r="A11" s="9"/>
      <c r="B11" s="181">
        <v>2008</v>
      </c>
      <c r="C11" s="64">
        <f>44902795446</f>
        <v>44902795446</v>
      </c>
      <c r="D11" s="61">
        <v>1.4200000000000001E-2</v>
      </c>
      <c r="E11" s="68">
        <f>C11*D11/1000</f>
        <v>637619.69533319992</v>
      </c>
      <c r="F11" s="70"/>
      <c r="G11" s="9"/>
      <c r="H11" s="9"/>
      <c r="I11" s="9"/>
      <c r="J11" s="9"/>
    </row>
    <row r="12" spans="1:10" ht="13.5" thickBot="1" x14ac:dyDescent="0.25">
      <c r="A12" s="9"/>
      <c r="B12" s="182">
        <v>2007</v>
      </c>
      <c r="C12" s="65">
        <v>38927592100</v>
      </c>
      <c r="D12" s="62">
        <v>1.4200000000000001E-2</v>
      </c>
      <c r="E12" s="71">
        <f>C12*D12/1000</f>
        <v>552771.8078200001</v>
      </c>
      <c r="F12" s="72"/>
      <c r="G12" s="9"/>
      <c r="H12" s="9"/>
      <c r="I12" s="9"/>
      <c r="J12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L55"/>
  <sheetViews>
    <sheetView showGridLines="0" zoomScaleNormal="100" zoomScaleSheetLayoutView="100" workbookViewId="0">
      <selection activeCell="E16" sqref="E16"/>
    </sheetView>
  </sheetViews>
  <sheetFormatPr defaultRowHeight="12.75" x14ac:dyDescent="0.2"/>
  <cols>
    <col min="1" max="2" width="3" customWidth="1"/>
    <col min="3" max="3" width="47.28515625" customWidth="1"/>
    <col min="4" max="4" width="9.7109375" customWidth="1"/>
    <col min="5" max="5" width="9.7109375" hidden="1" customWidth="1"/>
    <col min="6" max="6" width="9.7109375" customWidth="1"/>
    <col min="7" max="7" width="9.7109375" hidden="1" customWidth="1"/>
    <col min="8" max="8" width="9.7109375" customWidth="1"/>
    <col min="9" max="9" width="9.140625" hidden="1" customWidth="1"/>
  </cols>
  <sheetData>
    <row r="1" spans="2:12" s="5" customFormat="1" ht="15.75" x14ac:dyDescent="0.25">
      <c r="B1" s="5" t="s">
        <v>98</v>
      </c>
    </row>
    <row r="2" spans="2:12" ht="13.5" thickBot="1" x14ac:dyDescent="0.25"/>
    <row r="3" spans="2:12" ht="36.75" x14ac:dyDescent="0.2">
      <c r="B3" s="81" t="s">
        <v>9</v>
      </c>
      <c r="C3" s="82"/>
      <c r="D3" s="153">
        <v>2011</v>
      </c>
      <c r="E3" s="153">
        <v>2012</v>
      </c>
      <c r="F3" s="154" t="s">
        <v>88</v>
      </c>
      <c r="G3" s="153">
        <v>2013</v>
      </c>
      <c r="H3" s="154" t="s">
        <v>89</v>
      </c>
      <c r="I3" s="153">
        <v>2014</v>
      </c>
      <c r="J3" s="183" t="s">
        <v>99</v>
      </c>
      <c r="K3" s="187">
        <v>2015</v>
      </c>
      <c r="L3" s="83" t="s">
        <v>97</v>
      </c>
    </row>
    <row r="4" spans="2:12" x14ac:dyDescent="0.2">
      <c r="B4" s="89" t="s">
        <v>46</v>
      </c>
      <c r="C4" s="90"/>
      <c r="D4" s="155"/>
      <c r="E4" s="155"/>
      <c r="F4" s="155"/>
      <c r="G4" s="155"/>
      <c r="H4" s="155"/>
      <c r="I4" s="155"/>
      <c r="J4" s="184"/>
      <c r="K4" s="188"/>
      <c r="L4" s="189"/>
    </row>
    <row r="5" spans="2:12" x14ac:dyDescent="0.2">
      <c r="B5" s="91"/>
      <c r="C5" s="92" t="s">
        <v>47</v>
      </c>
      <c r="D5" s="156"/>
      <c r="E5" s="156"/>
      <c r="F5" s="156"/>
      <c r="G5" s="156"/>
      <c r="H5" s="156"/>
      <c r="I5" s="156"/>
      <c r="J5" s="149"/>
      <c r="K5" s="190"/>
      <c r="L5" s="191"/>
    </row>
    <row r="6" spans="2:12" x14ac:dyDescent="0.2">
      <c r="B6" s="93"/>
      <c r="C6" s="39" t="s">
        <v>37</v>
      </c>
      <c r="D6" s="156">
        <v>91.06</v>
      </c>
      <c r="E6" s="156">
        <v>91.49</v>
      </c>
      <c r="F6" s="156">
        <f t="shared" ref="F6:F11" si="0">+E6*1.01</f>
        <v>92.404899999999998</v>
      </c>
      <c r="G6" s="156">
        <v>94.98</v>
      </c>
      <c r="H6" s="156">
        <f t="shared" ref="H6:H11" si="1">+G6*1.01</f>
        <v>95.9298</v>
      </c>
      <c r="I6" s="156">
        <v>97.05</v>
      </c>
      <c r="J6" s="149">
        <f t="shared" ref="J6:J11" si="2">+I6*1.01</f>
        <v>98.020499999999998</v>
      </c>
      <c r="K6" s="190">
        <v>98.53</v>
      </c>
      <c r="L6" s="191">
        <f t="shared" ref="L6:L11" si="3">+K6*1.01</f>
        <v>99.515299999999996</v>
      </c>
    </row>
    <row r="7" spans="2:12" ht="25.5" x14ac:dyDescent="0.2">
      <c r="B7" s="93"/>
      <c r="C7" s="39" t="s">
        <v>38</v>
      </c>
      <c r="D7" s="156">
        <v>71.349999999999994</v>
      </c>
      <c r="E7" s="156">
        <v>73.260000000000005</v>
      </c>
      <c r="F7" s="156">
        <f t="shared" si="0"/>
        <v>73.99260000000001</v>
      </c>
      <c r="G7" s="156">
        <v>74.42</v>
      </c>
      <c r="H7" s="156">
        <f t="shared" si="1"/>
        <v>75.164200000000008</v>
      </c>
      <c r="I7" s="156">
        <v>76.040000000000006</v>
      </c>
      <c r="J7" s="149">
        <f t="shared" si="2"/>
        <v>76.80040000000001</v>
      </c>
      <c r="K7" s="190">
        <v>77.2</v>
      </c>
      <c r="L7" s="191">
        <f t="shared" si="3"/>
        <v>77.972000000000008</v>
      </c>
    </row>
    <row r="8" spans="2:12" ht="25.5" x14ac:dyDescent="0.2">
      <c r="B8" s="93"/>
      <c r="C8" s="39" t="s">
        <v>39</v>
      </c>
      <c r="D8" s="156">
        <v>3.23</v>
      </c>
      <c r="E8" s="156">
        <v>3.32</v>
      </c>
      <c r="F8" s="156">
        <f t="shared" si="0"/>
        <v>3.3531999999999997</v>
      </c>
      <c r="G8" s="156">
        <v>3.37</v>
      </c>
      <c r="H8" s="156">
        <f t="shared" si="1"/>
        <v>3.4037000000000002</v>
      </c>
      <c r="I8" s="156">
        <v>3.44</v>
      </c>
      <c r="J8" s="149">
        <f t="shared" si="2"/>
        <v>3.4744000000000002</v>
      </c>
      <c r="K8" s="190">
        <v>3.49</v>
      </c>
      <c r="L8" s="191">
        <f t="shared" si="3"/>
        <v>3.5249000000000001</v>
      </c>
    </row>
    <row r="9" spans="2:12" x14ac:dyDescent="0.2">
      <c r="B9" s="93"/>
      <c r="C9" s="92" t="s">
        <v>48</v>
      </c>
      <c r="D9" s="156"/>
      <c r="E9" s="156"/>
      <c r="F9" s="156">
        <f t="shared" si="0"/>
        <v>0</v>
      </c>
      <c r="G9" s="156"/>
      <c r="H9" s="156">
        <f t="shared" si="1"/>
        <v>0</v>
      </c>
      <c r="I9" s="156"/>
      <c r="J9" s="149">
        <f t="shared" si="2"/>
        <v>0</v>
      </c>
      <c r="K9" s="190"/>
      <c r="L9" s="191">
        <f t="shared" si="3"/>
        <v>0</v>
      </c>
    </row>
    <row r="10" spans="2:12" x14ac:dyDescent="0.2">
      <c r="B10" s="93"/>
      <c r="C10" s="39" t="s">
        <v>40</v>
      </c>
      <c r="D10" s="156">
        <v>207.92</v>
      </c>
      <c r="E10" s="156">
        <v>213.47</v>
      </c>
      <c r="F10" s="156">
        <f t="shared" si="0"/>
        <v>215.60470000000001</v>
      </c>
      <c r="G10" s="156">
        <v>216.86</v>
      </c>
      <c r="H10" s="156">
        <f t="shared" si="1"/>
        <v>219.02860000000001</v>
      </c>
      <c r="I10" s="156">
        <v>221.59</v>
      </c>
      <c r="J10" s="149">
        <f t="shared" si="2"/>
        <v>223.80590000000001</v>
      </c>
      <c r="K10" s="190">
        <v>224.96</v>
      </c>
      <c r="L10" s="191">
        <f t="shared" si="3"/>
        <v>227.20960000000002</v>
      </c>
    </row>
    <row r="11" spans="2:12" x14ac:dyDescent="0.2">
      <c r="B11" s="93"/>
      <c r="C11" s="39" t="s">
        <v>41</v>
      </c>
      <c r="D11" s="156">
        <v>103.93</v>
      </c>
      <c r="E11" s="156">
        <v>106.7</v>
      </c>
      <c r="F11" s="156">
        <f t="shared" si="0"/>
        <v>107.76700000000001</v>
      </c>
      <c r="G11" s="156">
        <v>108.4</v>
      </c>
      <c r="H11" s="156">
        <f t="shared" si="1"/>
        <v>109.48400000000001</v>
      </c>
      <c r="I11" s="156">
        <v>110.76</v>
      </c>
      <c r="J11" s="149">
        <f t="shared" si="2"/>
        <v>111.86760000000001</v>
      </c>
      <c r="K11" s="190">
        <v>112.44</v>
      </c>
      <c r="L11" s="191">
        <f t="shared" si="3"/>
        <v>113.56439999999999</v>
      </c>
    </row>
    <row r="12" spans="2:12" x14ac:dyDescent="0.2">
      <c r="B12" s="93"/>
      <c r="C12" s="39"/>
      <c r="D12" s="156"/>
      <c r="E12" s="156"/>
      <c r="F12" s="156"/>
      <c r="G12" s="156"/>
      <c r="H12" s="156"/>
      <c r="I12" s="156"/>
      <c r="J12" s="149"/>
      <c r="K12" s="190"/>
      <c r="L12" s="191"/>
    </row>
    <row r="13" spans="2:12" ht="51" x14ac:dyDescent="0.2">
      <c r="B13" s="93"/>
      <c r="C13" s="39" t="s">
        <v>91</v>
      </c>
      <c r="D13" s="156"/>
      <c r="E13" s="156"/>
      <c r="F13" s="156"/>
      <c r="G13" s="156"/>
      <c r="H13" s="156"/>
      <c r="I13" s="156"/>
      <c r="J13" s="149"/>
      <c r="K13" s="190"/>
      <c r="L13" s="191"/>
    </row>
    <row r="14" spans="2:12" x14ac:dyDescent="0.2">
      <c r="B14" s="93"/>
      <c r="C14" s="39"/>
      <c r="D14" s="156"/>
      <c r="E14" s="156"/>
      <c r="F14" s="156"/>
      <c r="G14" s="156"/>
      <c r="H14" s="156"/>
      <c r="I14" s="156"/>
      <c r="J14" s="149"/>
      <c r="K14" s="190"/>
      <c r="L14" s="191"/>
    </row>
    <row r="15" spans="2:12" ht="51" x14ac:dyDescent="0.2">
      <c r="B15" s="93"/>
      <c r="C15" s="39" t="s">
        <v>52</v>
      </c>
      <c r="D15" s="156"/>
      <c r="E15" s="156"/>
      <c r="F15" s="156"/>
      <c r="G15" s="156"/>
      <c r="H15" s="156"/>
      <c r="I15" s="156"/>
      <c r="J15" s="149"/>
      <c r="K15" s="190"/>
      <c r="L15" s="191"/>
    </row>
    <row r="16" spans="2:12" x14ac:dyDescent="0.2">
      <c r="B16" s="96"/>
      <c r="C16" s="42"/>
      <c r="D16" s="157"/>
      <c r="E16" s="157"/>
      <c r="F16" s="157"/>
      <c r="G16" s="157"/>
      <c r="H16" s="157"/>
      <c r="I16" s="157"/>
      <c r="J16" s="185"/>
      <c r="K16" s="192"/>
      <c r="L16" s="193"/>
    </row>
    <row r="17" spans="2:12" x14ac:dyDescent="0.2">
      <c r="B17" s="89" t="s">
        <v>49</v>
      </c>
      <c r="C17" s="90"/>
      <c r="D17" s="155"/>
      <c r="E17" s="155"/>
      <c r="F17" s="155"/>
      <c r="G17" s="155"/>
      <c r="H17" s="155"/>
      <c r="I17" s="155"/>
      <c r="J17" s="184"/>
      <c r="K17" s="188"/>
      <c r="L17" s="189"/>
    </row>
    <row r="18" spans="2:12" ht="38.25" x14ac:dyDescent="0.2">
      <c r="B18" s="93"/>
      <c r="C18" s="39" t="s">
        <v>43</v>
      </c>
      <c r="D18" s="156"/>
      <c r="E18" s="156"/>
      <c r="F18" s="156"/>
      <c r="G18" s="156"/>
      <c r="H18" s="156"/>
      <c r="I18" s="156"/>
      <c r="J18" s="149"/>
      <c r="K18" s="190"/>
      <c r="L18" s="191"/>
    </row>
    <row r="19" spans="2:12" x14ac:dyDescent="0.2">
      <c r="B19" s="93"/>
      <c r="C19" s="95" t="s">
        <v>45</v>
      </c>
      <c r="D19" s="156">
        <v>48.16</v>
      </c>
      <c r="E19" s="156">
        <v>49.45</v>
      </c>
      <c r="F19" s="156">
        <f>+E19*1.01</f>
        <v>49.944500000000005</v>
      </c>
      <c r="G19" s="156">
        <v>50.24</v>
      </c>
      <c r="H19" s="156">
        <f>+G19*1.01</f>
        <v>50.742400000000004</v>
      </c>
      <c r="I19" s="156">
        <v>51.34</v>
      </c>
      <c r="J19" s="149">
        <f>+I19*1.01</f>
        <v>51.853400000000001</v>
      </c>
      <c r="K19" s="190">
        <v>52.12</v>
      </c>
      <c r="L19" s="191">
        <f>+K19*1.01</f>
        <v>52.641199999999998</v>
      </c>
    </row>
    <row r="20" spans="2:12" ht="25.5" x14ac:dyDescent="0.2">
      <c r="B20" s="93"/>
      <c r="C20" s="39" t="s">
        <v>42</v>
      </c>
      <c r="D20" s="156">
        <v>23.51</v>
      </c>
      <c r="E20" s="156">
        <v>24.14</v>
      </c>
      <c r="F20" s="156">
        <f>+E20*1.01</f>
        <v>24.381399999999999</v>
      </c>
      <c r="G20" s="156">
        <v>24.52</v>
      </c>
      <c r="H20" s="156">
        <f>+G20*1.01</f>
        <v>24.7652</v>
      </c>
      <c r="I20" s="156">
        <v>25.05</v>
      </c>
      <c r="J20" s="149">
        <f>+I20*1.01</f>
        <v>25.3005</v>
      </c>
      <c r="K20" s="190">
        <v>25.43</v>
      </c>
      <c r="L20" s="191">
        <f>+K20*1.01</f>
        <v>25.6843</v>
      </c>
    </row>
    <row r="21" spans="2:12" ht="25.5" x14ac:dyDescent="0.2">
      <c r="B21" s="93"/>
      <c r="C21" s="95" t="s">
        <v>44</v>
      </c>
      <c r="D21" s="156">
        <v>96.06</v>
      </c>
      <c r="E21" s="156">
        <v>98.62</v>
      </c>
      <c r="F21" s="156">
        <f>+E21*1.01</f>
        <v>99.606200000000001</v>
      </c>
      <c r="G21" s="156">
        <v>100.19</v>
      </c>
      <c r="H21" s="156">
        <f>+G21*1.01</f>
        <v>101.1919</v>
      </c>
      <c r="I21" s="156">
        <v>102.37</v>
      </c>
      <c r="J21" s="149">
        <f>+I21*1.01</f>
        <v>103.39370000000001</v>
      </c>
      <c r="K21" s="190">
        <v>103.93</v>
      </c>
      <c r="L21" s="191">
        <f>+K21*1.01</f>
        <v>104.9693</v>
      </c>
    </row>
    <row r="22" spans="2:12" ht="25.5" x14ac:dyDescent="0.2">
      <c r="B22" s="93"/>
      <c r="C22" s="39" t="s">
        <v>42</v>
      </c>
      <c r="D22" s="156">
        <v>48.16</v>
      </c>
      <c r="E22" s="156">
        <v>49.45</v>
      </c>
      <c r="F22" s="156">
        <f>+E22*1.01</f>
        <v>49.944500000000005</v>
      </c>
      <c r="G22" s="156">
        <v>50.24</v>
      </c>
      <c r="H22" s="156">
        <f>+G22*1.01</f>
        <v>50.742400000000004</v>
      </c>
      <c r="I22" s="156">
        <v>51.34</v>
      </c>
      <c r="J22" s="149">
        <f>+I22*1.01</f>
        <v>51.853400000000001</v>
      </c>
      <c r="K22" s="190">
        <v>52.12</v>
      </c>
      <c r="L22" s="191">
        <f>+K22*1.01</f>
        <v>52.641199999999998</v>
      </c>
    </row>
    <row r="23" spans="2:12" x14ac:dyDescent="0.2">
      <c r="B23" s="96"/>
      <c r="C23" s="42"/>
      <c r="D23" s="157"/>
      <c r="E23" s="157"/>
      <c r="F23" s="157"/>
      <c r="G23" s="157"/>
      <c r="H23" s="157"/>
      <c r="I23" s="157"/>
      <c r="J23" s="185"/>
      <c r="K23" s="192"/>
      <c r="L23" s="193"/>
    </row>
    <row r="24" spans="2:12" x14ac:dyDescent="0.2">
      <c r="B24" s="94" t="s">
        <v>51</v>
      </c>
      <c r="C24" s="88"/>
      <c r="D24" s="158"/>
      <c r="E24" s="158"/>
      <c r="F24" s="158"/>
      <c r="G24" s="158"/>
      <c r="H24" s="158"/>
      <c r="I24" s="158"/>
      <c r="J24" s="186"/>
      <c r="K24" s="194"/>
      <c r="L24" s="195"/>
    </row>
    <row r="25" spans="2:12" x14ac:dyDescent="0.2">
      <c r="B25" s="93"/>
      <c r="C25" s="39" t="s">
        <v>50</v>
      </c>
      <c r="D25" s="156">
        <v>91.06</v>
      </c>
      <c r="E25" s="156">
        <v>93.49</v>
      </c>
      <c r="F25" s="156">
        <f>+E25*1.01</f>
        <v>94.424899999999994</v>
      </c>
      <c r="G25" s="156">
        <v>94.98</v>
      </c>
      <c r="H25" s="156">
        <f>+G25*1.01</f>
        <v>95.9298</v>
      </c>
      <c r="I25" s="156">
        <v>97.05</v>
      </c>
      <c r="J25" s="149">
        <f>+I25*1.01</f>
        <v>98.020499999999998</v>
      </c>
      <c r="K25" s="190">
        <v>98.53</v>
      </c>
      <c r="L25" s="191">
        <f>+K25*1.01</f>
        <v>99.515299999999996</v>
      </c>
    </row>
    <row r="26" spans="2:12" x14ac:dyDescent="0.2">
      <c r="B26" s="93"/>
      <c r="C26" s="39" t="s">
        <v>53</v>
      </c>
      <c r="D26" s="156">
        <v>345.2</v>
      </c>
      <c r="E26" s="156">
        <v>354.42</v>
      </c>
      <c r="F26" s="156">
        <f>+E26*1.01</f>
        <v>357.96420000000001</v>
      </c>
      <c r="G26" s="156">
        <v>360.06</v>
      </c>
      <c r="H26" s="156">
        <f>+G26*1.01</f>
        <v>363.66059999999999</v>
      </c>
      <c r="I26" s="156">
        <v>367.91</v>
      </c>
      <c r="J26" s="149">
        <f>+I26*1.01</f>
        <v>371.58910000000003</v>
      </c>
      <c r="K26" s="190">
        <v>373.5</v>
      </c>
      <c r="L26" s="191">
        <f>+K26*1.01</f>
        <v>377.23500000000001</v>
      </c>
    </row>
    <row r="27" spans="2:12" ht="13.5" thickBot="1" x14ac:dyDescent="0.25">
      <c r="B27" s="96"/>
      <c r="C27" s="42" t="s">
        <v>54</v>
      </c>
      <c r="D27" s="157">
        <v>94.7</v>
      </c>
      <c r="E27" s="157">
        <v>97.23</v>
      </c>
      <c r="F27" s="157">
        <f>+E27*1.01</f>
        <v>98.202300000000008</v>
      </c>
      <c r="G27" s="157">
        <v>98.78</v>
      </c>
      <c r="H27" s="157">
        <f>+G27*1.01</f>
        <v>99.767800000000008</v>
      </c>
      <c r="I27" s="157">
        <v>100.93</v>
      </c>
      <c r="J27" s="185">
        <f>+I27*1.01</f>
        <v>101.9393</v>
      </c>
      <c r="K27" s="196">
        <v>102.46</v>
      </c>
      <c r="L27" s="197">
        <f>+K27*1.01</f>
        <v>103.4846</v>
      </c>
    </row>
    <row r="28" spans="2:12" x14ac:dyDescent="0.2">
      <c r="B28" s="85"/>
      <c r="C28" s="86"/>
      <c r="D28" s="84"/>
      <c r="E28" s="84"/>
      <c r="F28" s="84"/>
    </row>
    <row r="29" spans="2:12" ht="16.5" customHeight="1" x14ac:dyDescent="0.2">
      <c r="B29" s="85"/>
      <c r="C29" s="220" t="s">
        <v>100</v>
      </c>
      <c r="D29" s="220"/>
      <c r="E29" s="220"/>
      <c r="F29" s="220"/>
      <c r="G29" s="220"/>
      <c r="H29" s="220"/>
      <c r="I29" s="220"/>
      <c r="J29" s="220"/>
      <c r="K29" s="220"/>
    </row>
    <row r="30" spans="2:12" x14ac:dyDescent="0.2">
      <c r="B30" s="85"/>
      <c r="C30" s="86"/>
      <c r="D30" s="84"/>
      <c r="E30" s="84"/>
      <c r="F30" s="84"/>
    </row>
    <row r="31" spans="2:12" x14ac:dyDescent="0.2">
      <c r="B31" s="85"/>
      <c r="C31" s="86"/>
      <c r="D31" s="84"/>
      <c r="E31" s="84"/>
      <c r="F31" s="84"/>
    </row>
    <row r="32" spans="2:12" x14ac:dyDescent="0.2">
      <c r="B32" s="85"/>
      <c r="C32" s="86"/>
      <c r="D32" s="84"/>
      <c r="E32" s="84"/>
      <c r="F32" s="84"/>
    </row>
    <row r="33" spans="2:6" x14ac:dyDescent="0.2">
      <c r="B33" s="85"/>
      <c r="C33" s="86"/>
      <c r="D33" s="84"/>
      <c r="E33" s="84"/>
      <c r="F33" s="84"/>
    </row>
    <row r="34" spans="2:6" x14ac:dyDescent="0.2">
      <c r="B34" s="85"/>
      <c r="C34" s="86"/>
      <c r="D34" s="84"/>
      <c r="E34" s="84"/>
      <c r="F34" s="84"/>
    </row>
    <row r="35" spans="2:6" x14ac:dyDescent="0.2">
      <c r="B35" s="85"/>
      <c r="C35" s="86"/>
      <c r="D35" s="84"/>
      <c r="E35" s="84"/>
      <c r="F35" s="84"/>
    </row>
    <row r="36" spans="2:6" x14ac:dyDescent="0.2">
      <c r="B36" s="85"/>
      <c r="C36" s="86"/>
      <c r="D36" s="84"/>
      <c r="E36" s="84"/>
      <c r="F36" s="84"/>
    </row>
    <row r="37" spans="2:6" x14ac:dyDescent="0.2">
      <c r="B37" s="85"/>
      <c r="C37" s="86"/>
      <c r="D37" s="84"/>
      <c r="E37" s="84"/>
      <c r="F37" s="84"/>
    </row>
    <row r="38" spans="2:6" x14ac:dyDescent="0.2">
      <c r="B38" s="85"/>
      <c r="C38" s="86"/>
      <c r="D38" s="84"/>
      <c r="E38" s="84"/>
      <c r="F38" s="84"/>
    </row>
    <row r="39" spans="2:6" x14ac:dyDescent="0.2">
      <c r="B39" s="85"/>
      <c r="C39" s="86"/>
      <c r="D39" s="84"/>
      <c r="E39" s="84"/>
      <c r="F39" s="84"/>
    </row>
    <row r="40" spans="2:6" x14ac:dyDescent="0.2">
      <c r="B40" s="85"/>
      <c r="C40" s="86"/>
      <c r="D40" s="84"/>
      <c r="E40" s="84"/>
      <c r="F40" s="84"/>
    </row>
    <row r="41" spans="2:6" x14ac:dyDescent="0.2">
      <c r="B41" s="85"/>
      <c r="C41" s="86"/>
      <c r="D41" s="84"/>
      <c r="E41" s="84"/>
      <c r="F41" s="84"/>
    </row>
    <row r="42" spans="2:6" x14ac:dyDescent="0.2">
      <c r="B42" s="85"/>
      <c r="C42" s="86"/>
      <c r="D42" s="84"/>
      <c r="E42" s="84"/>
      <c r="F42" s="84"/>
    </row>
    <row r="43" spans="2:6" x14ac:dyDescent="0.2">
      <c r="B43" s="85"/>
      <c r="C43" s="86"/>
      <c r="D43" s="84"/>
      <c r="E43" s="84"/>
      <c r="F43" s="84"/>
    </row>
    <row r="44" spans="2:6" x14ac:dyDescent="0.2">
      <c r="B44" s="85"/>
      <c r="C44" s="86"/>
      <c r="D44" s="84"/>
      <c r="E44" s="84"/>
      <c r="F44" s="84"/>
    </row>
    <row r="45" spans="2:6" x14ac:dyDescent="0.2">
      <c r="B45" s="85"/>
      <c r="C45" s="86"/>
      <c r="D45" s="84"/>
      <c r="E45" s="84"/>
      <c r="F45" s="84"/>
    </row>
    <row r="46" spans="2:6" x14ac:dyDescent="0.2">
      <c r="B46" s="85"/>
      <c r="C46" s="86"/>
      <c r="D46" s="84"/>
      <c r="E46" s="84"/>
      <c r="F46" s="84"/>
    </row>
    <row r="47" spans="2:6" x14ac:dyDescent="0.2">
      <c r="B47" s="85"/>
      <c r="C47" s="86"/>
      <c r="D47" s="84"/>
      <c r="E47" s="84"/>
      <c r="F47" s="84"/>
    </row>
    <row r="48" spans="2:6" x14ac:dyDescent="0.2">
      <c r="B48" s="85"/>
      <c r="C48" s="86"/>
      <c r="D48" s="87"/>
      <c r="E48" s="87"/>
      <c r="F48" s="87"/>
    </row>
    <row r="49" spans="2:6" x14ac:dyDescent="0.2">
      <c r="B49" s="85"/>
      <c r="C49" s="86"/>
      <c r="D49" s="85"/>
      <c r="E49" s="85"/>
      <c r="F49" s="85"/>
    </row>
    <row r="50" spans="2:6" x14ac:dyDescent="0.2">
      <c r="B50" s="85"/>
      <c r="C50" s="86"/>
      <c r="D50" s="85"/>
      <c r="E50" s="85"/>
      <c r="F50" s="85"/>
    </row>
    <row r="51" spans="2:6" x14ac:dyDescent="0.2">
      <c r="B51" s="85"/>
      <c r="C51" s="86"/>
      <c r="D51" s="85"/>
      <c r="E51" s="85"/>
      <c r="F51" s="85"/>
    </row>
    <row r="52" spans="2:6" x14ac:dyDescent="0.2">
      <c r="B52" s="85"/>
      <c r="C52" s="85"/>
      <c r="D52" s="85"/>
      <c r="E52" s="85"/>
      <c r="F52" s="85"/>
    </row>
    <row r="53" spans="2:6" x14ac:dyDescent="0.2">
      <c r="B53" s="85"/>
      <c r="C53" s="85"/>
      <c r="D53" s="85"/>
      <c r="E53" s="85"/>
      <c r="F53" s="85"/>
    </row>
    <row r="54" spans="2:6" x14ac:dyDescent="0.2">
      <c r="B54" s="85"/>
      <c r="C54" s="85"/>
      <c r="D54" s="85"/>
      <c r="E54" s="85"/>
      <c r="F54" s="85"/>
    </row>
    <row r="55" spans="2:6" x14ac:dyDescent="0.2">
      <c r="B55" s="85"/>
      <c r="C55" s="85"/>
      <c r="D55" s="85"/>
      <c r="E55" s="85"/>
      <c r="F55" s="85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I43"/>
  <sheetViews>
    <sheetView showGridLines="0" topLeftCell="A28" zoomScaleNormal="100" zoomScaleSheetLayoutView="100" workbookViewId="0">
      <selection activeCell="L19" sqref="L19"/>
    </sheetView>
  </sheetViews>
  <sheetFormatPr defaultRowHeight="12.75" x14ac:dyDescent="0.2"/>
  <cols>
    <col min="1" max="1" width="2.7109375" customWidth="1"/>
    <col min="2" max="2" width="2.7109375" style="14" customWidth="1"/>
    <col min="3" max="3" width="32.28515625" customWidth="1"/>
    <col min="4" max="5" width="7.7109375" style="100" customWidth="1"/>
    <col min="6" max="6" width="9.28515625" style="133"/>
  </cols>
  <sheetData>
    <row r="1" spans="1:9" ht="15.75" x14ac:dyDescent="0.25">
      <c r="B1" s="5" t="s">
        <v>93</v>
      </c>
    </row>
    <row r="2" spans="1:9" ht="15" x14ac:dyDescent="0.2">
      <c r="B2" s="99" t="s">
        <v>74</v>
      </c>
    </row>
    <row r="3" spans="1:9" ht="15.75" x14ac:dyDescent="0.25">
      <c r="B3" s="5"/>
    </row>
    <row r="4" spans="1:9" x14ac:dyDescent="0.2">
      <c r="A4" s="8"/>
      <c r="B4" s="14" t="s">
        <v>3</v>
      </c>
      <c r="C4" s="8"/>
      <c r="F4" s="132"/>
      <c r="G4" s="4">
        <v>2.8999999999999998E-3</v>
      </c>
    </row>
    <row r="5" spans="1:9" ht="13.5" thickBot="1" x14ac:dyDescent="0.25"/>
    <row r="6" spans="1:9" ht="15" x14ac:dyDescent="0.25">
      <c r="A6" s="16"/>
      <c r="B6" s="17" t="s">
        <v>0</v>
      </c>
      <c r="C6" s="18"/>
      <c r="D6" s="101"/>
      <c r="E6" s="101"/>
      <c r="F6" s="176">
        <v>2013</v>
      </c>
      <c r="G6" s="97">
        <v>2014</v>
      </c>
    </row>
    <row r="7" spans="1:9" x14ac:dyDescent="0.2">
      <c r="A7" s="16"/>
      <c r="B7" s="24"/>
      <c r="C7" s="20" t="s">
        <v>55</v>
      </c>
      <c r="D7" s="102"/>
      <c r="E7" s="102"/>
      <c r="F7" s="161">
        <v>330</v>
      </c>
      <c r="G7" s="54">
        <f t="shared" ref="G7:G9" si="0">F7+F7*$G$4</f>
        <v>330.95699999999999</v>
      </c>
    </row>
    <row r="8" spans="1:9" x14ac:dyDescent="0.2">
      <c r="A8" s="16"/>
      <c r="B8" s="24"/>
      <c r="C8" s="7" t="s">
        <v>56</v>
      </c>
      <c r="D8" s="103"/>
      <c r="E8" s="103"/>
      <c r="F8" s="161">
        <v>422</v>
      </c>
      <c r="G8" s="54">
        <f t="shared" si="0"/>
        <v>423.22379999999998</v>
      </c>
      <c r="I8" s="100"/>
    </row>
    <row r="9" spans="1:9" ht="13.5" thickBot="1" x14ac:dyDescent="0.25">
      <c r="A9" s="16"/>
      <c r="B9" s="26"/>
      <c r="C9" s="12" t="s">
        <v>57</v>
      </c>
      <c r="D9" s="104"/>
      <c r="E9" s="104"/>
      <c r="F9" s="166">
        <v>393</v>
      </c>
      <c r="G9" s="55">
        <f t="shared" si="0"/>
        <v>394.1397</v>
      </c>
    </row>
    <row r="10" spans="1:9" x14ac:dyDescent="0.2">
      <c r="A10" s="16"/>
      <c r="B10" s="9" t="s">
        <v>94</v>
      </c>
      <c r="C10" s="20"/>
      <c r="D10" s="102"/>
      <c r="E10" s="102"/>
      <c r="F10" s="167"/>
    </row>
    <row r="11" spans="1:9" x14ac:dyDescent="0.2">
      <c r="A11" s="16"/>
      <c r="B11" s="19"/>
      <c r="C11" s="16"/>
      <c r="D11" s="105"/>
      <c r="E11" s="105"/>
    </row>
    <row r="12" spans="1:9" x14ac:dyDescent="0.2">
      <c r="A12" s="16"/>
      <c r="B12" s="19" t="s">
        <v>4</v>
      </c>
      <c r="C12" s="16"/>
      <c r="D12" s="105"/>
      <c r="E12" s="105"/>
      <c r="F12" s="177"/>
      <c r="G12" s="4">
        <v>1.03E-2</v>
      </c>
    </row>
    <row r="13" spans="1:9" x14ac:dyDescent="0.2">
      <c r="A13" s="16"/>
      <c r="B13" s="19"/>
      <c r="C13" s="16"/>
      <c r="D13" s="105"/>
      <c r="E13" s="105"/>
    </row>
    <row r="14" spans="1:9" ht="15.75" thickBot="1" x14ac:dyDescent="0.3">
      <c r="A14" s="16"/>
      <c r="B14" s="21" t="s">
        <v>1</v>
      </c>
      <c r="C14" s="20"/>
      <c r="D14" s="102"/>
      <c r="E14" s="102"/>
      <c r="F14" s="178"/>
      <c r="G14" s="4"/>
    </row>
    <row r="15" spans="1:9" x14ac:dyDescent="0.2">
      <c r="A15" s="16"/>
      <c r="B15" s="23" t="s">
        <v>58</v>
      </c>
      <c r="C15" s="18"/>
      <c r="D15" s="159">
        <v>2012</v>
      </c>
      <c r="E15" s="159">
        <v>2013</v>
      </c>
      <c r="F15" s="175">
        <v>2013</v>
      </c>
      <c r="G15" s="98">
        <v>2014</v>
      </c>
    </row>
    <row r="16" spans="1:9" x14ac:dyDescent="0.2">
      <c r="A16" s="16"/>
      <c r="B16" s="24"/>
      <c r="C16" s="20" t="s">
        <v>60</v>
      </c>
      <c r="D16" s="160"/>
      <c r="E16" s="160"/>
      <c r="F16" s="161">
        <v>53</v>
      </c>
      <c r="G16" s="54">
        <f t="shared" ref="G16:G20" si="1">+F16+(F16*$G$12)</f>
        <v>53.545900000000003</v>
      </c>
    </row>
    <row r="17" spans="1:7" x14ac:dyDescent="0.2">
      <c r="A17" s="16"/>
      <c r="B17" s="24"/>
      <c r="C17" s="20" t="s">
        <v>61</v>
      </c>
      <c r="D17" s="160"/>
      <c r="E17" s="160"/>
      <c r="F17" s="161">
        <v>82</v>
      </c>
      <c r="G17" s="54">
        <f t="shared" si="1"/>
        <v>82.8446</v>
      </c>
    </row>
    <row r="18" spans="1:7" x14ac:dyDescent="0.2">
      <c r="A18" s="16"/>
      <c r="B18" s="24"/>
      <c r="C18" s="20" t="s">
        <v>62</v>
      </c>
      <c r="D18" s="160">
        <v>269</v>
      </c>
      <c r="E18" s="162">
        <f>+D18+(D18/100*$E$12)</f>
        <v>269</v>
      </c>
      <c r="F18" s="161">
        <v>226</v>
      </c>
      <c r="G18" s="54">
        <f t="shared" si="1"/>
        <v>228.3278</v>
      </c>
    </row>
    <row r="19" spans="1:7" x14ac:dyDescent="0.2">
      <c r="A19" s="16"/>
      <c r="B19" s="24"/>
      <c r="C19" s="7" t="s">
        <v>63</v>
      </c>
      <c r="D19" s="163">
        <v>350</v>
      </c>
      <c r="E19" s="162">
        <f>+D19+(D19/100*$E$12)</f>
        <v>350</v>
      </c>
      <c r="F19" s="161">
        <v>260</v>
      </c>
      <c r="G19" s="54">
        <f t="shared" si="1"/>
        <v>262.678</v>
      </c>
    </row>
    <row r="20" spans="1:7" ht="13.5" thickBot="1" x14ac:dyDescent="0.25">
      <c r="A20" s="16"/>
      <c r="B20" s="26"/>
      <c r="C20" s="12" t="s">
        <v>12</v>
      </c>
      <c r="D20" s="164">
        <v>536</v>
      </c>
      <c r="E20" s="165">
        <f>+D20+(D20/100*$E$12)</f>
        <v>536</v>
      </c>
      <c r="F20" s="166">
        <v>431</v>
      </c>
      <c r="G20" s="55">
        <f t="shared" si="1"/>
        <v>435.4393</v>
      </c>
    </row>
    <row r="21" spans="1:7" ht="13.5" thickBot="1" x14ac:dyDescent="0.25">
      <c r="A21" s="16"/>
      <c r="B21" s="22"/>
      <c r="C21" s="7"/>
      <c r="D21" s="163"/>
      <c r="E21" s="163"/>
      <c r="F21" s="167"/>
      <c r="G21" s="27"/>
    </row>
    <row r="22" spans="1:7" x14ac:dyDescent="0.2">
      <c r="A22" s="16"/>
      <c r="B22" s="23" t="s">
        <v>67</v>
      </c>
      <c r="C22" s="28"/>
      <c r="D22" s="159">
        <v>2012</v>
      </c>
      <c r="E22" s="159">
        <v>2013</v>
      </c>
      <c r="F22" s="175">
        <v>2013</v>
      </c>
      <c r="G22" s="98"/>
    </row>
    <row r="23" spans="1:7" x14ac:dyDescent="0.2">
      <c r="A23" s="16"/>
      <c r="B23" s="24"/>
      <c r="C23" s="7" t="s">
        <v>64</v>
      </c>
      <c r="D23" s="163">
        <v>94</v>
      </c>
      <c r="E23" s="162">
        <f>+D23+(D23/100*$E$12)</f>
        <v>94</v>
      </c>
      <c r="F23" s="161">
        <v>103</v>
      </c>
      <c r="G23" s="54">
        <f t="shared" ref="G23:G25" si="2">+F23+(F23*$G$12)</f>
        <v>104.0609</v>
      </c>
    </row>
    <row r="24" spans="1:7" x14ac:dyDescent="0.2">
      <c r="A24" s="16"/>
      <c r="B24" s="24"/>
      <c r="C24" s="7" t="s">
        <v>65</v>
      </c>
      <c r="D24" s="163">
        <v>128</v>
      </c>
      <c r="E24" s="162">
        <f>+D24+(D24/100*$E$12)</f>
        <v>128</v>
      </c>
      <c r="F24" s="161">
        <v>186</v>
      </c>
      <c r="G24" s="54">
        <f t="shared" si="2"/>
        <v>187.91579999999999</v>
      </c>
    </row>
    <row r="25" spans="1:7" ht="13.5" thickBot="1" x14ac:dyDescent="0.25">
      <c r="A25" s="16"/>
      <c r="B25" s="26"/>
      <c r="C25" s="15" t="s">
        <v>66</v>
      </c>
      <c r="D25" s="168">
        <v>193</v>
      </c>
      <c r="E25" s="165">
        <f>+D25+(D25/100*$E$12)</f>
        <v>193</v>
      </c>
      <c r="F25" s="166">
        <v>213</v>
      </c>
      <c r="G25" s="55">
        <f t="shared" si="2"/>
        <v>215.19390000000001</v>
      </c>
    </row>
    <row r="26" spans="1:7" ht="13.5" thickBot="1" x14ac:dyDescent="0.25">
      <c r="A26" s="16"/>
      <c r="B26" s="22"/>
      <c r="C26" s="20"/>
      <c r="D26" s="160"/>
      <c r="E26" s="160"/>
      <c r="F26" s="167"/>
      <c r="G26" s="27"/>
    </row>
    <row r="27" spans="1:7" x14ac:dyDescent="0.2">
      <c r="A27" s="16"/>
      <c r="B27" s="23" t="s">
        <v>68</v>
      </c>
      <c r="C27" s="18"/>
      <c r="D27" s="159">
        <v>2012</v>
      </c>
      <c r="E27" s="159">
        <v>2013</v>
      </c>
      <c r="F27" s="175">
        <v>2013</v>
      </c>
      <c r="G27" s="98"/>
    </row>
    <row r="28" spans="1:7" x14ac:dyDescent="0.2">
      <c r="A28" s="16"/>
      <c r="B28" s="24"/>
      <c r="C28" s="13" t="s">
        <v>14</v>
      </c>
      <c r="D28" s="169">
        <v>338</v>
      </c>
      <c r="E28" s="162">
        <f>+D28+(D28/100*$E$12)</f>
        <v>338</v>
      </c>
      <c r="F28" s="161">
        <v>263</v>
      </c>
      <c r="G28" s="54">
        <f t="shared" ref="G28:G31" si="3">+F28+(F28*$G$12)</f>
        <v>265.70889999999997</v>
      </c>
    </row>
    <row r="29" spans="1:7" x14ac:dyDescent="0.2">
      <c r="A29" s="16"/>
      <c r="B29" s="24"/>
      <c r="C29" s="13" t="s">
        <v>15</v>
      </c>
      <c r="D29" s="169">
        <v>437</v>
      </c>
      <c r="E29" s="162">
        <f>+D29+(D29/100*$E$12)</f>
        <v>437</v>
      </c>
      <c r="F29" s="161">
        <v>388</v>
      </c>
      <c r="G29" s="54">
        <f t="shared" si="3"/>
        <v>391.99639999999999</v>
      </c>
    </row>
    <row r="30" spans="1:7" x14ac:dyDescent="0.2">
      <c r="A30" s="16"/>
      <c r="B30" s="24"/>
      <c r="C30" s="13" t="s">
        <v>69</v>
      </c>
      <c r="D30" s="169">
        <v>339</v>
      </c>
      <c r="E30" s="162">
        <f>+D30+(D30/100*$E$12)</f>
        <v>339</v>
      </c>
      <c r="F30" s="161">
        <v>323</v>
      </c>
      <c r="G30" s="54">
        <f t="shared" si="3"/>
        <v>326.32690000000002</v>
      </c>
    </row>
    <row r="31" spans="1:7" ht="13.5" thickBot="1" x14ac:dyDescent="0.25">
      <c r="A31" s="16"/>
      <c r="B31" s="26"/>
      <c r="C31" s="15" t="s">
        <v>70</v>
      </c>
      <c r="D31" s="168">
        <v>83</v>
      </c>
      <c r="E31" s="165">
        <f>+D31+(D31/100*$E$12)</f>
        <v>83</v>
      </c>
      <c r="F31" s="166">
        <v>45</v>
      </c>
      <c r="G31" s="55">
        <f t="shared" si="3"/>
        <v>45.463500000000003</v>
      </c>
    </row>
    <row r="32" spans="1:7" ht="13.5" thickBot="1" x14ac:dyDescent="0.25">
      <c r="A32" s="16"/>
      <c r="B32" s="22"/>
      <c r="C32" s="20"/>
      <c r="D32" s="160"/>
      <c r="E32" s="160"/>
      <c r="F32" s="160"/>
      <c r="G32" s="25"/>
    </row>
    <row r="33" spans="1:7" x14ac:dyDescent="0.2">
      <c r="A33" s="16"/>
      <c r="B33" s="23" t="s">
        <v>71</v>
      </c>
      <c r="C33" s="18"/>
      <c r="D33" s="159">
        <v>2012</v>
      </c>
      <c r="E33" s="159">
        <v>2013</v>
      </c>
      <c r="F33" s="175">
        <v>2013</v>
      </c>
      <c r="G33" s="98"/>
    </row>
    <row r="34" spans="1:7" ht="15" x14ac:dyDescent="0.25">
      <c r="A34" s="16"/>
      <c r="B34" s="29"/>
      <c r="C34" s="13" t="s">
        <v>16</v>
      </c>
      <c r="D34" s="169">
        <v>177</v>
      </c>
      <c r="E34" s="162">
        <f>+D34+(D34/100*$E$12)</f>
        <v>177</v>
      </c>
      <c r="F34" s="161">
        <v>89</v>
      </c>
      <c r="G34" s="54">
        <f t="shared" ref="G34:G37" si="4">+F34+(F34*$G$12)</f>
        <v>89.916700000000006</v>
      </c>
    </row>
    <row r="35" spans="1:7" x14ac:dyDescent="0.2">
      <c r="A35" s="16"/>
      <c r="B35" s="24"/>
      <c r="C35" s="13" t="s">
        <v>17</v>
      </c>
      <c r="D35" s="169">
        <v>177</v>
      </c>
      <c r="E35" s="162">
        <f>+D35+(D35/100*$E$12)</f>
        <v>177</v>
      </c>
      <c r="F35" s="161">
        <v>177</v>
      </c>
      <c r="G35" s="54">
        <f t="shared" si="4"/>
        <v>178.82310000000001</v>
      </c>
    </row>
    <row r="36" spans="1:7" x14ac:dyDescent="0.2">
      <c r="A36" s="16"/>
      <c r="B36" s="24"/>
      <c r="C36" s="13" t="s">
        <v>72</v>
      </c>
      <c r="D36" s="169">
        <v>177</v>
      </c>
      <c r="E36" s="162">
        <f>+D36+(D36/100*$E$12)</f>
        <v>177</v>
      </c>
      <c r="F36" s="161">
        <v>226</v>
      </c>
      <c r="G36" s="54">
        <f t="shared" si="4"/>
        <v>228.3278</v>
      </c>
    </row>
    <row r="37" spans="1:7" ht="13.5" thickBot="1" x14ac:dyDescent="0.25">
      <c r="A37" s="16"/>
      <c r="B37" s="26"/>
      <c r="C37" s="15" t="s">
        <v>73</v>
      </c>
      <c r="D37" s="168">
        <v>177</v>
      </c>
      <c r="E37" s="165">
        <f>+D37+(D37/100*$E$12)</f>
        <v>177</v>
      </c>
      <c r="F37" s="166">
        <v>100</v>
      </c>
      <c r="G37" s="55">
        <f t="shared" si="4"/>
        <v>101.03</v>
      </c>
    </row>
    <row r="38" spans="1:7" ht="13.5" thickBot="1" x14ac:dyDescent="0.25">
      <c r="A38" s="16"/>
      <c r="B38" s="22"/>
      <c r="C38" s="20"/>
      <c r="D38" s="160"/>
      <c r="E38" s="160"/>
      <c r="F38" s="167"/>
      <c r="G38" s="27"/>
    </row>
    <row r="39" spans="1:7" x14ac:dyDescent="0.2">
      <c r="A39" s="16"/>
      <c r="B39" s="23" t="s">
        <v>59</v>
      </c>
      <c r="C39" s="18"/>
      <c r="D39" s="159">
        <v>2012</v>
      </c>
      <c r="E39" s="159">
        <v>2013</v>
      </c>
      <c r="F39" s="175">
        <v>2013</v>
      </c>
      <c r="G39" s="98"/>
    </row>
    <row r="40" spans="1:7" x14ac:dyDescent="0.2">
      <c r="A40" s="16"/>
      <c r="B40" s="24"/>
      <c r="C40" s="13" t="s">
        <v>2</v>
      </c>
      <c r="D40" s="169">
        <v>76</v>
      </c>
      <c r="E40" s="162">
        <f>+D40+(D40/100*$E$12)</f>
        <v>76</v>
      </c>
      <c r="F40" s="161">
        <v>57</v>
      </c>
      <c r="G40" s="54">
        <f>+F40+(F40*$G$12)</f>
        <v>57.5871</v>
      </c>
    </row>
    <row r="41" spans="1:7" ht="13.5" thickBot="1" x14ac:dyDescent="0.25">
      <c r="A41" s="16"/>
      <c r="B41" s="26"/>
      <c r="C41" s="15" t="s">
        <v>19</v>
      </c>
      <c r="D41" s="168">
        <v>124</v>
      </c>
      <c r="E41" s="165">
        <f>+D41+(D41/100*$E$12)</f>
        <v>124</v>
      </c>
      <c r="F41" s="166">
        <v>57</v>
      </c>
      <c r="G41" s="55">
        <f>+F41+(F41*$G$12)</f>
        <v>57.5871</v>
      </c>
    </row>
    <row r="42" spans="1:7" x14ac:dyDescent="0.2">
      <c r="B42" s="11"/>
      <c r="C42" s="6"/>
      <c r="D42" s="106"/>
      <c r="E42" s="106"/>
    </row>
    <row r="43" spans="1:7" x14ac:dyDescent="0.2">
      <c r="B43" s="9" t="s">
        <v>90</v>
      </c>
      <c r="C43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M26"/>
  <sheetViews>
    <sheetView showGridLines="0" zoomScaleNormal="100" zoomScaleSheetLayoutView="100" workbookViewId="0">
      <selection activeCell="H45" sqref="H45"/>
    </sheetView>
  </sheetViews>
  <sheetFormatPr defaultRowHeight="12.75" x14ac:dyDescent="0.2"/>
  <cols>
    <col min="1" max="1" width="1.7109375" customWidth="1"/>
    <col min="2" max="2" width="2.5703125" customWidth="1"/>
    <col min="3" max="3" width="43.28515625" customWidth="1"/>
    <col min="4" max="4" width="9.28515625" hidden="1" customWidth="1"/>
    <col min="5" max="5" width="9.28515625" style="100" bestFit="1" customWidth="1"/>
    <col min="6" max="6" width="10.42578125" style="100" bestFit="1" customWidth="1"/>
    <col min="7" max="7" width="9.28515625" style="100" bestFit="1" customWidth="1"/>
    <col min="8" max="8" width="10.42578125" style="100" bestFit="1" customWidth="1"/>
    <col min="9" max="9" width="11.7109375" style="108" customWidth="1"/>
    <col min="12" max="13" width="9.140625" style="204"/>
  </cols>
  <sheetData>
    <row r="1" spans="1:13" ht="15.75" x14ac:dyDescent="0.2">
      <c r="A1" s="30"/>
      <c r="B1" s="179" t="s">
        <v>122</v>
      </c>
      <c r="C1" s="31"/>
      <c r="D1" s="30"/>
      <c r="I1" s="107"/>
    </row>
    <row r="2" spans="1:13" ht="13.5" thickBot="1" x14ac:dyDescent="0.25">
      <c r="A2" s="32"/>
      <c r="B2" s="32"/>
      <c r="C2" s="32"/>
      <c r="D2" s="32"/>
      <c r="I2" s="107"/>
      <c r="L2" s="14" t="s">
        <v>121</v>
      </c>
    </row>
    <row r="3" spans="1:13" ht="13.5" thickBot="1" x14ac:dyDescent="0.25">
      <c r="A3" s="33"/>
      <c r="B3" s="33"/>
      <c r="C3" s="33" t="s">
        <v>28</v>
      </c>
      <c r="D3" s="33"/>
      <c r="E3" s="132">
        <v>2.1999999999999999E-2</v>
      </c>
      <c r="F3" s="133" t="s">
        <v>32</v>
      </c>
      <c r="G3" s="132">
        <v>1.7500000000000002E-2</v>
      </c>
      <c r="H3" s="133" t="s">
        <v>32</v>
      </c>
      <c r="I3" s="123" t="s">
        <v>82</v>
      </c>
      <c r="J3" s="4">
        <v>5.0000000000000001E-3</v>
      </c>
      <c r="K3" s="77" t="s">
        <v>32</v>
      </c>
      <c r="L3" s="205">
        <v>1.9E-2</v>
      </c>
      <c r="M3" s="206" t="s">
        <v>32</v>
      </c>
    </row>
    <row r="4" spans="1:13" s="77" customFormat="1" ht="18.75" thickBot="1" x14ac:dyDescent="0.25">
      <c r="A4" s="74"/>
      <c r="B4" s="75"/>
      <c r="C4" s="75"/>
      <c r="D4" s="76">
        <v>2009</v>
      </c>
      <c r="E4" s="134">
        <v>2012</v>
      </c>
      <c r="F4" s="135">
        <v>2012</v>
      </c>
      <c r="G4" s="134">
        <v>2013</v>
      </c>
      <c r="H4" s="136">
        <v>2013</v>
      </c>
      <c r="I4" s="124" t="s">
        <v>81</v>
      </c>
      <c r="J4" s="122">
        <v>2014</v>
      </c>
      <c r="K4" s="122">
        <v>2014</v>
      </c>
      <c r="L4" s="207" t="s">
        <v>96</v>
      </c>
      <c r="M4" s="207" t="s">
        <v>96</v>
      </c>
    </row>
    <row r="5" spans="1:13" x14ac:dyDescent="0.2">
      <c r="A5" s="33"/>
      <c r="B5" s="78" t="s">
        <v>9</v>
      </c>
      <c r="C5" s="79"/>
      <c r="D5" s="80"/>
      <c r="E5" s="125"/>
      <c r="F5" s="137"/>
      <c r="G5" s="125"/>
      <c r="H5" s="138"/>
      <c r="I5" s="125"/>
      <c r="J5" s="110"/>
      <c r="K5" s="111"/>
      <c r="L5" s="208"/>
      <c r="M5" s="209"/>
    </row>
    <row r="6" spans="1:13" x14ac:dyDescent="0.2">
      <c r="A6" s="34"/>
      <c r="B6" s="35" t="s">
        <v>10</v>
      </c>
      <c r="C6" s="36"/>
      <c r="D6" s="37"/>
      <c r="E6" s="139"/>
      <c r="F6" s="140"/>
      <c r="G6" s="141"/>
      <c r="H6" s="142"/>
      <c r="I6" s="126"/>
      <c r="J6" s="112"/>
      <c r="K6" s="113"/>
      <c r="L6" s="210"/>
      <c r="M6" s="211"/>
    </row>
    <row r="7" spans="1:13" x14ac:dyDescent="0.2">
      <c r="A7" s="33"/>
      <c r="B7" s="38"/>
      <c r="C7" s="39" t="s">
        <v>75</v>
      </c>
      <c r="D7" s="40">
        <v>484</v>
      </c>
      <c r="E7" s="127">
        <v>1030.1759999999999</v>
      </c>
      <c r="F7" s="143">
        <v>1050</v>
      </c>
      <c r="G7" s="127">
        <v>1052.839872</v>
      </c>
      <c r="H7" s="144">
        <v>1050</v>
      </c>
      <c r="I7" s="127">
        <v>1600</v>
      </c>
      <c r="J7" s="114">
        <f>+I7+(I7*$J$3)</f>
        <v>1608</v>
      </c>
      <c r="K7" s="115">
        <v>1600</v>
      </c>
      <c r="L7" s="212">
        <f>+J7+(J7*$L$3)</f>
        <v>1638.5519999999999</v>
      </c>
      <c r="M7" s="213">
        <v>1650</v>
      </c>
    </row>
    <row r="8" spans="1:13" x14ac:dyDescent="0.2">
      <c r="A8" s="34"/>
      <c r="B8" s="44" t="s">
        <v>20</v>
      </c>
      <c r="C8" s="36" t="s">
        <v>21</v>
      </c>
      <c r="D8" s="45"/>
      <c r="E8" s="145"/>
      <c r="F8" s="146"/>
      <c r="G8" s="128"/>
      <c r="H8" s="147"/>
      <c r="I8" s="128"/>
      <c r="J8" s="116"/>
      <c r="K8" s="117"/>
      <c r="L8" s="214"/>
      <c r="M8" s="215"/>
    </row>
    <row r="9" spans="1:13" x14ac:dyDescent="0.2">
      <c r="A9" s="33"/>
      <c r="B9" s="46"/>
      <c r="C9" s="39" t="s">
        <v>76</v>
      </c>
      <c r="D9" s="40">
        <v>1239</v>
      </c>
      <c r="E9" s="127">
        <v>2575.44</v>
      </c>
      <c r="F9" s="143">
        <v>2600</v>
      </c>
      <c r="G9" s="127">
        <v>2632.0996800000003</v>
      </c>
      <c r="H9" s="144">
        <v>2600</v>
      </c>
      <c r="I9" s="127">
        <v>4000</v>
      </c>
      <c r="J9" s="114">
        <f>+I9+(I9*$J$3)</f>
        <v>4020</v>
      </c>
      <c r="K9" s="115">
        <v>4000</v>
      </c>
      <c r="L9" s="212">
        <f>+J9+(J9*$L$3)</f>
        <v>4096.38</v>
      </c>
      <c r="M9" s="213">
        <v>4100</v>
      </c>
    </row>
    <row r="10" spans="1:13" x14ac:dyDescent="0.2">
      <c r="A10" s="33"/>
      <c r="B10" s="46"/>
      <c r="C10" s="39" t="s">
        <v>77</v>
      </c>
      <c r="D10" s="40">
        <v>484</v>
      </c>
      <c r="E10" s="127">
        <v>1030.1759999999999</v>
      </c>
      <c r="F10" s="143">
        <v>1050</v>
      </c>
      <c r="G10" s="127">
        <v>1052.839872</v>
      </c>
      <c r="H10" s="144">
        <v>1050</v>
      </c>
      <c r="I10" s="127">
        <v>1600</v>
      </c>
      <c r="J10" s="114">
        <f>+I10+(I10*$J$3)</f>
        <v>1608</v>
      </c>
      <c r="K10" s="115">
        <v>1600</v>
      </c>
      <c r="L10" s="212">
        <f>+J10+(J10*$L$3)</f>
        <v>1638.5519999999999</v>
      </c>
      <c r="M10" s="213">
        <v>1650</v>
      </c>
    </row>
    <row r="11" spans="1:13" ht="38.25" x14ac:dyDescent="0.2">
      <c r="A11" s="34"/>
      <c r="B11" s="44" t="s">
        <v>22</v>
      </c>
      <c r="C11" s="36" t="s">
        <v>78</v>
      </c>
      <c r="D11" s="37"/>
      <c r="E11" s="145"/>
      <c r="F11" s="146"/>
      <c r="G11" s="128"/>
      <c r="H11" s="147"/>
      <c r="I11" s="128"/>
      <c r="J11" s="116"/>
      <c r="K11" s="117"/>
      <c r="L11" s="214"/>
      <c r="M11" s="215"/>
    </row>
    <row r="12" spans="1:13" ht="14.25" x14ac:dyDescent="0.2">
      <c r="A12" s="33"/>
      <c r="B12" s="46"/>
      <c r="C12" s="39" t="s">
        <v>80</v>
      </c>
      <c r="D12" s="40">
        <v>10.68</v>
      </c>
      <c r="E12" s="129">
        <v>11.002279679999999</v>
      </c>
      <c r="F12" s="148">
        <v>11.002279679999999</v>
      </c>
      <c r="G12" s="129">
        <v>11.244329832959998</v>
      </c>
      <c r="H12" s="149">
        <v>11.244329832959998</v>
      </c>
      <c r="I12" s="129">
        <v>11</v>
      </c>
      <c r="J12" s="118">
        <f>+I12+(I12*$J$3)</f>
        <v>11.055</v>
      </c>
      <c r="K12" s="119">
        <v>11</v>
      </c>
      <c r="L12" s="216">
        <f>+J12+(J12*$L$3)</f>
        <v>11.265044999999999</v>
      </c>
      <c r="M12" s="217">
        <v>11.5</v>
      </c>
    </row>
    <row r="13" spans="1:13" ht="14.25" x14ac:dyDescent="0.2">
      <c r="A13" s="33"/>
      <c r="B13" s="46"/>
      <c r="C13" s="39" t="s">
        <v>79</v>
      </c>
      <c r="D13" s="40">
        <v>484</v>
      </c>
      <c r="E13" s="127"/>
      <c r="F13" s="143"/>
      <c r="G13" s="127"/>
      <c r="H13" s="144"/>
      <c r="I13" s="129">
        <v>5.5</v>
      </c>
      <c r="J13" s="170">
        <f>+I13+(I13*$J$3)</f>
        <v>5.5274999999999999</v>
      </c>
      <c r="K13" s="171">
        <v>5.5</v>
      </c>
      <c r="L13" s="216">
        <f>+J13+(J13*$L$3)</f>
        <v>5.6325224999999994</v>
      </c>
      <c r="M13" s="217">
        <v>5.5</v>
      </c>
    </row>
    <row r="14" spans="1:13" x14ac:dyDescent="0.2">
      <c r="A14" s="33"/>
      <c r="B14" s="41"/>
      <c r="C14" s="47" t="s">
        <v>83</v>
      </c>
      <c r="D14" s="43">
        <v>451</v>
      </c>
      <c r="E14" s="127">
        <v>1030.1759999999999</v>
      </c>
      <c r="F14" s="150">
        <v>1050</v>
      </c>
      <c r="G14" s="127">
        <v>1052.839872</v>
      </c>
      <c r="H14" s="151">
        <v>1050</v>
      </c>
      <c r="I14" s="130">
        <v>1600</v>
      </c>
      <c r="J14" s="114">
        <f>+I14+(I14*$J$3)</f>
        <v>1608</v>
      </c>
      <c r="K14" s="120">
        <v>1600</v>
      </c>
      <c r="L14" s="212">
        <f>+J14+(J14*$L$3)</f>
        <v>1638.5519999999999</v>
      </c>
      <c r="M14" s="218">
        <v>1650</v>
      </c>
    </row>
    <row r="15" spans="1:13" s="10" customFormat="1" ht="18" x14ac:dyDescent="0.25">
      <c r="A15" s="34"/>
      <c r="B15" s="35" t="s">
        <v>23</v>
      </c>
      <c r="C15" s="36" t="s">
        <v>24</v>
      </c>
      <c r="D15" s="37"/>
      <c r="E15" s="145"/>
      <c r="F15" s="146"/>
      <c r="G15" s="128"/>
      <c r="H15" s="147"/>
      <c r="I15" s="128"/>
      <c r="J15" s="116"/>
      <c r="K15" s="117"/>
      <c r="L15" s="214"/>
      <c r="M15" s="215"/>
    </row>
    <row r="16" spans="1:13" x14ac:dyDescent="0.2">
      <c r="A16" s="33"/>
      <c r="B16" s="38"/>
      <c r="C16" s="39" t="s">
        <v>84</v>
      </c>
      <c r="D16" s="40">
        <v>484</v>
      </c>
      <c r="E16" s="127"/>
      <c r="F16" s="143"/>
      <c r="G16" s="127"/>
      <c r="H16" s="144"/>
      <c r="I16" s="127">
        <v>6000</v>
      </c>
      <c r="J16" s="114">
        <f>+I16+(I16*$J$3)</f>
        <v>6030</v>
      </c>
      <c r="K16" s="115">
        <v>6000</v>
      </c>
      <c r="L16" s="212">
        <f>+J16+(J16*$L$3)</f>
        <v>6144.57</v>
      </c>
      <c r="M16" s="213">
        <v>6150</v>
      </c>
    </row>
    <row r="17" spans="1:13" x14ac:dyDescent="0.2">
      <c r="A17" s="33"/>
      <c r="B17" s="41"/>
      <c r="C17" s="42" t="s">
        <v>85</v>
      </c>
      <c r="D17" s="43">
        <v>451</v>
      </c>
      <c r="E17" s="127"/>
      <c r="F17" s="150"/>
      <c r="G17" s="127"/>
      <c r="H17" s="151"/>
      <c r="I17" s="130">
        <v>1600</v>
      </c>
      <c r="J17" s="114">
        <f>+I17+(I17*$J$3)</f>
        <v>1608</v>
      </c>
      <c r="K17" s="120">
        <v>1600</v>
      </c>
      <c r="L17" s="212">
        <f>+J17+(J17*$L$3)</f>
        <v>1638.5519999999999</v>
      </c>
      <c r="M17" s="218">
        <v>1650</v>
      </c>
    </row>
    <row r="18" spans="1:13" x14ac:dyDescent="0.2">
      <c r="A18" s="34"/>
      <c r="B18" s="35" t="s">
        <v>25</v>
      </c>
      <c r="C18" s="36" t="s">
        <v>26</v>
      </c>
      <c r="D18" s="37"/>
      <c r="E18" s="145"/>
      <c r="F18" s="146"/>
      <c r="G18" s="128"/>
      <c r="H18" s="147"/>
      <c r="I18" s="128"/>
      <c r="J18" s="116"/>
      <c r="K18" s="117"/>
      <c r="L18" s="214"/>
      <c r="M18" s="215"/>
    </row>
    <row r="19" spans="1:13" ht="14.25" x14ac:dyDescent="0.2">
      <c r="A19" s="33"/>
      <c r="B19" s="38"/>
      <c r="C19" s="39" t="s">
        <v>80</v>
      </c>
      <c r="D19" s="40">
        <v>10.68</v>
      </c>
      <c r="E19" s="129">
        <v>16.503419520000001</v>
      </c>
      <c r="F19" s="148">
        <v>16.503419520000001</v>
      </c>
      <c r="G19" s="129">
        <v>16.866494749440001</v>
      </c>
      <c r="H19" s="149">
        <v>16.866494749440001</v>
      </c>
      <c r="I19" s="129">
        <v>16.5</v>
      </c>
      <c r="J19" s="118">
        <f>+I19+(I19*$J$3)</f>
        <v>16.5825</v>
      </c>
      <c r="K19" s="119">
        <v>16.5</v>
      </c>
      <c r="L19" s="216">
        <f>+J19+(J19*$L$3)</f>
        <v>16.897567500000001</v>
      </c>
      <c r="M19" s="217">
        <v>16.5</v>
      </c>
    </row>
    <row r="20" spans="1:13" ht="14.25" x14ac:dyDescent="0.2">
      <c r="A20" s="33"/>
      <c r="B20" s="38"/>
      <c r="C20" s="39" t="s">
        <v>79</v>
      </c>
      <c r="D20" s="40">
        <v>484</v>
      </c>
      <c r="E20" s="127"/>
      <c r="F20" s="143"/>
      <c r="G20" s="127"/>
      <c r="H20" s="144"/>
      <c r="I20" s="129">
        <v>8.25</v>
      </c>
      <c r="J20" s="170">
        <f>+I20+(I20*$J$3)</f>
        <v>8.2912499999999998</v>
      </c>
      <c r="K20" s="171">
        <v>8.25</v>
      </c>
      <c r="L20" s="216">
        <f>+J20+(J20*$L$3)</f>
        <v>8.4487837500000005</v>
      </c>
      <c r="M20" s="217">
        <v>8.5</v>
      </c>
    </row>
    <row r="21" spans="1:13" ht="13.5" thickBot="1" x14ac:dyDescent="0.25">
      <c r="A21" s="33"/>
      <c r="B21" s="48"/>
      <c r="C21" s="49" t="s">
        <v>83</v>
      </c>
      <c r="D21" s="50">
        <v>451</v>
      </c>
      <c r="E21" s="131">
        <v>1030.1759999999999</v>
      </c>
      <c r="F21" s="131">
        <v>1050</v>
      </c>
      <c r="G21" s="131">
        <v>1052.839872</v>
      </c>
      <c r="H21" s="152">
        <v>1050</v>
      </c>
      <c r="I21" s="131">
        <v>1600</v>
      </c>
      <c r="J21" s="121">
        <f>+I21+(I21*$J$3)</f>
        <v>1608</v>
      </c>
      <c r="K21" s="121">
        <v>1600</v>
      </c>
      <c r="L21" s="219">
        <f>+J21+(J21*$L$3)</f>
        <v>1638.5519999999999</v>
      </c>
      <c r="M21" s="219">
        <v>1650</v>
      </c>
    </row>
    <row r="22" spans="1:13" x14ac:dyDescent="0.2">
      <c r="A22" s="33"/>
      <c r="B22" s="33"/>
      <c r="C22" s="39"/>
      <c r="D22" s="33"/>
    </row>
    <row r="23" spans="1:13" x14ac:dyDescent="0.2">
      <c r="A23" s="51"/>
      <c r="B23" s="51"/>
      <c r="C23" s="51"/>
      <c r="D23" s="51"/>
    </row>
    <row r="24" spans="1:13" x14ac:dyDescent="0.2">
      <c r="A24" s="51"/>
      <c r="B24" s="52" t="s">
        <v>8</v>
      </c>
      <c r="C24" s="52"/>
      <c r="D24" s="51"/>
    </row>
    <row r="25" spans="1:13" ht="30" customHeight="1" x14ac:dyDescent="0.2">
      <c r="A25" s="51"/>
      <c r="B25" s="221" t="s">
        <v>33</v>
      </c>
      <c r="C25" s="221"/>
      <c r="D25" s="221"/>
      <c r="E25" s="221"/>
      <c r="F25" s="221"/>
      <c r="G25" s="221"/>
      <c r="H25" s="221"/>
    </row>
    <row r="26" spans="1:13" x14ac:dyDescent="0.2">
      <c r="B26" s="9" t="s">
        <v>95</v>
      </c>
    </row>
  </sheetData>
  <mergeCells count="1">
    <mergeCell ref="B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2014-11-04T17:00:00+00:00</MeetingStartDate>
    <EnclosureFileNumber xmlns="d08b57ff-b9b7-4581-975d-98f87b579a51">122803/14</EnclosureFileNumber>
    <AgendaId xmlns="d08b57ff-b9b7-4581-975d-98f87b579a51">3202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1678365</FusionId>
    <AgendaAccessLevelName xmlns="d08b57ff-b9b7-4581-975d-98f87b579a51">Åben</AgendaAccessLevelName>
    <UNC xmlns="d08b57ff-b9b7-4581-975d-98f87b579a51">1504490</UNC>
    <MeetingTitle xmlns="d08b57ff-b9b7-4581-975d-98f87b579a51">04-11-2014</MeetingTitle>
    <MeetingDateAndTime xmlns="d08b57ff-b9b7-4581-975d-98f87b579a51">04-11-2014 fra 18:00 - 21:00</MeetingDateAndTime>
    <MeetingEndDate xmlns="d08b57ff-b9b7-4581-975d-98f87b579a51">2014-11-04T20:00:00+00:00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2B7E417-6F7E-4939-9B08-97488CCC16B9}"/>
</file>

<file path=customXml/itemProps2.xml><?xml version="1.0" encoding="utf-8"?>
<ds:datastoreItem xmlns:ds="http://schemas.openxmlformats.org/officeDocument/2006/customXml" ds:itemID="{884F437C-68A2-4E55-B3E9-9FA4CC596D42}"/>
</file>

<file path=customXml/itemProps3.xml><?xml version="1.0" encoding="utf-8"?>
<ds:datastoreItem xmlns:ds="http://schemas.openxmlformats.org/officeDocument/2006/customXml" ds:itemID="{8EB1294B-20B7-4E53-84CA-3DB8ED0888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Drift 2015</vt:lpstr>
      <vt:lpstr>Skadedyrsbekæmpelse</vt:lpstr>
      <vt:lpstr>Skorstensfejning</vt:lpstr>
      <vt:lpstr>Drift 2014</vt:lpstr>
      <vt:lpstr>Byggesagsgebyrer 2014</vt:lpstr>
      <vt:lpstr>'Drift 2014'!Udskriftsområde</vt:lpstr>
      <vt:lpstr>'Drift 2015'!Udskriftsområde</vt:lpstr>
      <vt:lpstr>Skadedyrsbekæmpelse!Udskriftsområde</vt:lpstr>
      <vt:lpstr>Skorstensfejning!Udskriftsområde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BYR-04-11-2014 - Bilag 274.01 Takstblad 2015</dc:title>
  <dc:subject>ØVRIGE</dc:subject>
  <dc:creator>FINL</dc:creator>
  <cp:lastModifiedBy>Jytte Solvejg Andersen</cp:lastModifiedBy>
  <cp:lastPrinted>2014-10-23T08:15:38Z</cp:lastPrinted>
  <dcterms:created xsi:type="dcterms:W3CDTF">2008-09-08T07:06:35Z</dcterms:created>
  <dcterms:modified xsi:type="dcterms:W3CDTF">2014-10-23T08:18:14Z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